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7602018-9 - 7.60 Kociánka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'7602018-9 - 7.60 Kociánka...'!$C$116:$L$190</definedName>
    <definedName name="_xlnm.Print_Area" localSheetId="1">'7602018-9 - 7.60 Kociánka...'!$C$4:$K$75,'7602018-9 - 7.60 Kociánka...'!$C$81:$K$98,'7602018-9 - 7.60 Kociánka...'!$C$104:$L$190</definedName>
    <definedName name="_xlnm.Print_Titles" localSheetId="1">'7602018-9 - 7.60 Kociánka...'!$116:$116</definedName>
  </definedNames>
  <calcPr/>
</workbook>
</file>

<file path=xl/calcChain.xml><?xml version="1.0" encoding="utf-8"?>
<calcChain xmlns="http://schemas.openxmlformats.org/spreadsheetml/2006/main">
  <c i="2" r="K39"/>
  <c r="K38"/>
  <c i="1" r="BA95"/>
  <c i="2" r="K37"/>
  <c i="1" r="AZ95"/>
  <c i="2" r="BI189"/>
  <c r="BH189"/>
  <c r="BG189"/>
  <c r="BF189"/>
  <c r="R189"/>
  <c r="Q189"/>
  <c r="X189"/>
  <c r="V189"/>
  <c r="T189"/>
  <c r="P189"/>
  <c r="BK189"/>
  <c r="K189"/>
  <c r="BE189"/>
  <c r="BI187"/>
  <c r="BH187"/>
  <c r="BG187"/>
  <c r="BF187"/>
  <c r="R187"/>
  <c r="Q187"/>
  <c r="X187"/>
  <c r="V187"/>
  <c r="T187"/>
  <c r="P187"/>
  <c r="BK187"/>
  <c r="K187"/>
  <c r="BE187"/>
  <c r="BI185"/>
  <c r="BH185"/>
  <c r="BG185"/>
  <c r="BF185"/>
  <c r="R185"/>
  <c r="Q185"/>
  <c r="X185"/>
  <c r="V185"/>
  <c r="T185"/>
  <c r="P185"/>
  <c r="BK185"/>
  <c r="K185"/>
  <c r="BE185"/>
  <c r="BI183"/>
  <c r="BH183"/>
  <c r="BG183"/>
  <c r="BF183"/>
  <c r="R183"/>
  <c r="Q183"/>
  <c r="X183"/>
  <c r="V183"/>
  <c r="T183"/>
  <c r="P183"/>
  <c r="BK183"/>
  <c r="K183"/>
  <c r="BE183"/>
  <c r="BI181"/>
  <c r="BH181"/>
  <c r="BG181"/>
  <c r="BF181"/>
  <c r="R181"/>
  <c r="Q181"/>
  <c r="X181"/>
  <c r="V181"/>
  <c r="T181"/>
  <c r="P181"/>
  <c r="BK181"/>
  <c r="K181"/>
  <c r="BE181"/>
  <c r="BI179"/>
  <c r="BH179"/>
  <c r="BG179"/>
  <c r="BF179"/>
  <c r="R179"/>
  <c r="Q179"/>
  <c r="X179"/>
  <c r="V179"/>
  <c r="T179"/>
  <c r="P179"/>
  <c r="BK179"/>
  <c r="K179"/>
  <c r="BE179"/>
  <c r="BI177"/>
  <c r="BH177"/>
  <c r="BG177"/>
  <c r="BF177"/>
  <c r="R177"/>
  <c r="Q177"/>
  <c r="X177"/>
  <c r="V177"/>
  <c r="T177"/>
  <c r="P177"/>
  <c r="BK177"/>
  <c r="K177"/>
  <c r="BE177"/>
  <c r="BI174"/>
  <c r="BH174"/>
  <c r="BG174"/>
  <c r="BF174"/>
  <c r="R174"/>
  <c r="Q174"/>
  <c r="X174"/>
  <c r="V174"/>
  <c r="T174"/>
  <c r="P174"/>
  <c r="BK174"/>
  <c r="K174"/>
  <c r="BE174"/>
  <c r="BI173"/>
  <c r="BH173"/>
  <c r="BG173"/>
  <c r="BF173"/>
  <c r="R173"/>
  <c r="Q173"/>
  <c r="X173"/>
  <c r="V173"/>
  <c r="T173"/>
  <c r="P173"/>
  <c r="BK173"/>
  <c r="K173"/>
  <c r="BE173"/>
  <c r="BI171"/>
  <c r="BH171"/>
  <c r="BG171"/>
  <c r="BF171"/>
  <c r="R171"/>
  <c r="Q171"/>
  <c r="X171"/>
  <c r="V171"/>
  <c r="T171"/>
  <c r="P171"/>
  <c r="BK171"/>
  <c r="K171"/>
  <c r="BE171"/>
  <c r="BI169"/>
  <c r="BH169"/>
  <c r="BG169"/>
  <c r="BF169"/>
  <c r="R169"/>
  <c r="Q169"/>
  <c r="X169"/>
  <c r="V169"/>
  <c r="T169"/>
  <c r="P169"/>
  <c r="BK169"/>
  <c r="K169"/>
  <c r="BE169"/>
  <c r="BI167"/>
  <c r="BH167"/>
  <c r="BG167"/>
  <c r="BF167"/>
  <c r="R167"/>
  <c r="Q167"/>
  <c r="X167"/>
  <c r="V167"/>
  <c r="T167"/>
  <c r="P167"/>
  <c r="BK167"/>
  <c r="K167"/>
  <c r="BE167"/>
  <c r="BI165"/>
  <c r="BH165"/>
  <c r="BG165"/>
  <c r="BF165"/>
  <c r="R165"/>
  <c r="Q165"/>
  <c r="X165"/>
  <c r="V165"/>
  <c r="T165"/>
  <c r="P165"/>
  <c r="BK165"/>
  <c r="K165"/>
  <c r="BE165"/>
  <c r="BI162"/>
  <c r="BH162"/>
  <c r="BG162"/>
  <c r="BF162"/>
  <c r="R162"/>
  <c r="Q162"/>
  <c r="X162"/>
  <c r="V162"/>
  <c r="T162"/>
  <c r="P162"/>
  <c r="BK162"/>
  <c r="K162"/>
  <c r="BE162"/>
  <c r="BI160"/>
  <c r="BH160"/>
  <c r="BG160"/>
  <c r="BF160"/>
  <c r="R160"/>
  <c r="Q160"/>
  <c r="X160"/>
  <c r="V160"/>
  <c r="T160"/>
  <c r="P160"/>
  <c r="BK160"/>
  <c r="K160"/>
  <c r="BE160"/>
  <c r="BI157"/>
  <c r="BH157"/>
  <c r="BG157"/>
  <c r="BF157"/>
  <c r="R157"/>
  <c r="Q157"/>
  <c r="X157"/>
  <c r="V157"/>
  <c r="T157"/>
  <c r="P157"/>
  <c r="BK157"/>
  <c r="K157"/>
  <c r="BE157"/>
  <c r="BI155"/>
  <c r="BH155"/>
  <c r="BG155"/>
  <c r="BF155"/>
  <c r="R155"/>
  <c r="Q155"/>
  <c r="X155"/>
  <c r="V155"/>
  <c r="T155"/>
  <c r="P155"/>
  <c r="BK155"/>
  <c r="K155"/>
  <c r="BE155"/>
  <c r="BI153"/>
  <c r="BH153"/>
  <c r="BG153"/>
  <c r="BF153"/>
  <c r="R153"/>
  <c r="Q153"/>
  <c r="X153"/>
  <c r="V153"/>
  <c r="T153"/>
  <c r="P153"/>
  <c r="BK153"/>
  <c r="K153"/>
  <c r="BE153"/>
  <c r="BI150"/>
  <c r="BH150"/>
  <c r="BG150"/>
  <c r="BF150"/>
  <c r="R150"/>
  <c r="Q150"/>
  <c r="X150"/>
  <c r="V150"/>
  <c r="T150"/>
  <c r="P150"/>
  <c r="BK150"/>
  <c r="K150"/>
  <c r="BE150"/>
  <c r="BI147"/>
  <c r="BH147"/>
  <c r="BG147"/>
  <c r="BF147"/>
  <c r="R147"/>
  <c r="Q147"/>
  <c r="X147"/>
  <c r="V147"/>
  <c r="T147"/>
  <c r="P147"/>
  <c r="BK147"/>
  <c r="K147"/>
  <c r="BE147"/>
  <c r="BI144"/>
  <c r="BH144"/>
  <c r="BG144"/>
  <c r="BF144"/>
  <c r="R144"/>
  <c r="Q144"/>
  <c r="X144"/>
  <c r="V144"/>
  <c r="T144"/>
  <c r="P144"/>
  <c r="BK144"/>
  <c r="K144"/>
  <c r="BE144"/>
  <c r="BI142"/>
  <c r="BH142"/>
  <c r="BG142"/>
  <c r="BF142"/>
  <c r="R142"/>
  <c r="Q142"/>
  <c r="X142"/>
  <c r="V142"/>
  <c r="T142"/>
  <c r="P142"/>
  <c r="BK142"/>
  <c r="K142"/>
  <c r="BE142"/>
  <c r="BI140"/>
  <c r="BH140"/>
  <c r="BG140"/>
  <c r="BF140"/>
  <c r="R140"/>
  <c r="Q140"/>
  <c r="X140"/>
  <c r="V140"/>
  <c r="T140"/>
  <c r="P140"/>
  <c r="BK140"/>
  <c r="K140"/>
  <c r="BE140"/>
  <c r="BI137"/>
  <c r="BH137"/>
  <c r="BG137"/>
  <c r="BF137"/>
  <c r="R137"/>
  <c r="Q137"/>
  <c r="X137"/>
  <c r="V137"/>
  <c r="T137"/>
  <c r="P137"/>
  <c r="BK137"/>
  <c r="K137"/>
  <c r="BE137"/>
  <c r="BI134"/>
  <c r="BH134"/>
  <c r="BG134"/>
  <c r="BF134"/>
  <c r="R134"/>
  <c r="Q134"/>
  <c r="X134"/>
  <c r="V134"/>
  <c r="T134"/>
  <c r="P134"/>
  <c r="BK134"/>
  <c r="K134"/>
  <c r="BE134"/>
  <c r="BI131"/>
  <c r="BH131"/>
  <c r="BG131"/>
  <c r="BF131"/>
  <c r="R131"/>
  <c r="Q131"/>
  <c r="X131"/>
  <c r="V131"/>
  <c r="T131"/>
  <c r="P131"/>
  <c r="BK131"/>
  <c r="K131"/>
  <c r="BE131"/>
  <c r="BI128"/>
  <c r="BH128"/>
  <c r="BG128"/>
  <c r="BF128"/>
  <c r="R128"/>
  <c r="Q128"/>
  <c r="X128"/>
  <c r="V128"/>
  <c r="T128"/>
  <c r="P128"/>
  <c r="BK128"/>
  <c r="K128"/>
  <c r="BE128"/>
  <c r="BI126"/>
  <c r="BH126"/>
  <c r="BG126"/>
  <c r="BF126"/>
  <c r="R126"/>
  <c r="Q126"/>
  <c r="X126"/>
  <c r="V126"/>
  <c r="T126"/>
  <c r="P126"/>
  <c r="BK126"/>
  <c r="K126"/>
  <c r="BE126"/>
  <c r="BI124"/>
  <c r="BH124"/>
  <c r="BG124"/>
  <c r="BF124"/>
  <c r="R124"/>
  <c r="Q124"/>
  <c r="X124"/>
  <c r="V124"/>
  <c r="T124"/>
  <c r="P124"/>
  <c r="BK124"/>
  <c r="K124"/>
  <c r="BE124"/>
  <c r="BI122"/>
  <c r="BH122"/>
  <c r="BG122"/>
  <c r="BF122"/>
  <c r="R122"/>
  <c r="Q122"/>
  <c r="X122"/>
  <c r="V122"/>
  <c r="T122"/>
  <c r="P122"/>
  <c r="BK122"/>
  <c r="K122"/>
  <c r="BE122"/>
  <c r="BI120"/>
  <c r="F39"/>
  <c i="1" r="BF95"/>
  <c i="2" r="BH120"/>
  <c r="F38"/>
  <c i="1" r="BE95"/>
  <c i="2" r="BG120"/>
  <c r="F37"/>
  <c i="1" r="BD95"/>
  <c i="2" r="BF120"/>
  <c r="K36"/>
  <c i="1" r="AY95"/>
  <c i="2" r="F36"/>
  <c i="1" r="BC95"/>
  <c i="2" r="R120"/>
  <c r="R119"/>
  <c r="R118"/>
  <c r="R117"/>
  <c r="J95"/>
  <c r="Q120"/>
  <c r="Q119"/>
  <c r="Q118"/>
  <c r="Q117"/>
  <c r="I95"/>
  <c r="X120"/>
  <c r="X119"/>
  <c r="X118"/>
  <c r="X117"/>
  <c r="V120"/>
  <c r="V119"/>
  <c r="V118"/>
  <c r="V117"/>
  <c r="T120"/>
  <c r="T119"/>
  <c r="T118"/>
  <c r="T117"/>
  <c i="1" r="AW95"/>
  <c i="2" r="P120"/>
  <c r="BK120"/>
  <c r="BK119"/>
  <c r="K119"/>
  <c r="BK118"/>
  <c r="K118"/>
  <c r="BK117"/>
  <c r="K117"/>
  <c r="K95"/>
  <c r="K32"/>
  <c i="1" r="AG95"/>
  <c i="2" r="K120"/>
  <c r="BE120"/>
  <c r="K35"/>
  <c i="1" r="AX95"/>
  <c i="2" r="F35"/>
  <c i="1" r="BB95"/>
  <c i="2" r="K97"/>
  <c r="J97"/>
  <c r="I97"/>
  <c r="K96"/>
  <c r="J96"/>
  <c r="I96"/>
  <c r="F113"/>
  <c r="F111"/>
  <c r="E109"/>
  <c r="K31"/>
  <c i="1" r="AT95"/>
  <c i="2" r="K30"/>
  <c i="1" r="AS95"/>
  <c i="2" r="F90"/>
  <c r="F88"/>
  <c r="E86"/>
  <c r="K41"/>
  <c r="J24"/>
  <c r="E24"/>
  <c r="J114"/>
  <c r="J91"/>
  <c r="J23"/>
  <c r="J21"/>
  <c r="E21"/>
  <c r="J113"/>
  <c r="J90"/>
  <c r="J20"/>
  <c r="J18"/>
  <c r="E18"/>
  <c r="F114"/>
  <c r="F91"/>
  <c r="J17"/>
  <c r="J12"/>
  <c r="J111"/>
  <c r="J88"/>
  <c r="E7"/>
  <c r="E107"/>
  <c r="E84"/>
  <c i="1" r="BF94"/>
  <c r="W33"/>
  <c r="BE94"/>
  <c r="W32"/>
  <c r="BD94"/>
  <c r="W31"/>
  <c r="BC94"/>
  <c r="W30"/>
  <c r="BB94"/>
  <c r="W29"/>
  <c r="BA94"/>
  <c r="AZ94"/>
  <c r="AY94"/>
  <c r="AK30"/>
  <c r="AX94"/>
  <c r="AK29"/>
  <c r="AW94"/>
  <c r="AV94"/>
  <c r="AU94"/>
  <c r="AT94"/>
  <c r="AS94"/>
  <c r="AG94"/>
  <c r="AK26"/>
  <c r="AV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<sst xmlns="http://schemas.openxmlformats.org/spreadsheetml/2006/main">
  <si>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</si>
  <si>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</si>
  <si>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</si>
  <si>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</si>
  <si>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</si>
  <si>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</si>
  <si>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{f7300398-5ce2-4cd5-92db-3890d049a1db}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</si>
  <si>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</si>
  <si>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</si>
  <si>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</si>
  <si>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</si>
  <si>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</si>
  <si>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</si>
  <si>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</si>
  <si>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</si>
  <si>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7602018-9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</si>
  <si>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</si>
  <si>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</si>
  <si>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7.60 Kociánka přechod</t>
  </si>
  <si>
    <t>KSO:</t>
  </si>
  <si>
    <t>CC-CZ:</t>
  </si>
  <si>
    <t>Místo:</t>
  </si>
  <si>
    <t>Brno</t>
  </si>
  <si>
    <t>Datum:</t>
  </si>
  <si>
    <t>4. 10. 2018</t>
  </si>
  <si>
    <t>Zadavatel:</t>
  </si>
  <si>
    <t>IČ:</t>
  </si>
  <si>
    <t>44992785</t>
  </si>
  <si>
    <t>Statutární město Brno</t>
  </si>
  <si>
    <t>DIČ:</t>
  </si>
  <si>
    <t>CZ44992785</t>
  </si>
  <si>
    <t>Uchazeč:</t>
  </si>
  <si>
    <t>Vyplň údaj</t>
  </si>
  <si>
    <t>Projektant:</t>
  </si>
  <si>
    <t xml:space="preserve">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</si>
  <si>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</si>
  <si>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</si>
  <si>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</si>
  <si>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</si>
  <si>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</si>
  <si>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</si>
  <si>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</si>
  <si>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</si>
  <si>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</si>
  <si>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</si>
  <si>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</si>
  <si>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</si>
  <si>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</si>
  <si>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</si>
  <si>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</si>
  <si>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</si>
  <si>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</si>
  <si>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</si>
  <si>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</si>
  <si>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</si>
  <si>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</si>
  <si>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</si>
  <si>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</si>
  <si>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</si>
  <si>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</si>
  <si>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</si>
  <si>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</si>
  <si>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</si>
  <si>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</si>
  <si>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</si>
  <si>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</si>
  <si>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</si>
  <si>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</si>
  <si>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</si>
  <si>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</si>
  <si>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</si>
  <si>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</si>
  <si>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</si>
  <si>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</si>
  <si>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</si>
  <si>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</si>
  <si>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</si>
  <si>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</si>
  <si>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</si>
  <si>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</si>
  <si>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</si>
  <si>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</si>
  <si>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</si>
  <si>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</si>
  <si>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</si>
  <si>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</si>
  <si>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{a4f33c00-4de1-48fb-85f3-5d00d7663553}</t>
  </si>
  <si>
    <t>2</t>
  </si>
  <si>
    <t>KRYCÍ LIST SOUPISU PRACÍ</t>
  </si>
  <si>
    <t>Objekt:</t>
  </si>
  <si>
    <t>7602018-9 - 7.60 Kociánka přechod</t>
  </si>
  <si>
    <t>CZ-CPA:</t>
  </si>
  <si>
    <t>43.21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</si>
  <si>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</si>
  <si>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</si>
  <si>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</si>
  <si>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</si>
  <si>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</si>
  <si>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</si>
  <si>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</si>
  <si>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</si>
  <si>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</si>
  <si>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</si>
  <si>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</si>
  <si>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</si>
  <si>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</si>
  <si>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</si>
  <si>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</si>
  <si>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</si>
  <si>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</si>
  <si>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</si>
  <si>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</si>
  <si>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</si>
  <si>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</si>
  <si>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</si>
  <si>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</si>
  <si>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</si>
  <si>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</si>
  <si>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</si>
  <si>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</si>
  <si>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</si>
  <si>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</si>
  <si>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</si>
  <si>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</si>
  <si>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</si>
  <si>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22-M</t>
  </si>
  <si>
    <t>Montáže technologických zařízení pro dopravní stavby</t>
  </si>
  <si>
    <t>K</t>
  </si>
  <si>
    <t>220960096-D</t>
  </si>
  <si>
    <t>Demontáž - Smontování návěstidla dvoukomorového pro montáž na stožár</t>
  </si>
  <si>
    <t>kus</t>
  </si>
  <si>
    <t>CS ÚRS 2018 02</t>
  </si>
  <si>
    <t>64</t>
  </si>
  <si>
    <t>802311410</t>
  </si>
  <si>
    <t>PP</t>
  </si>
  <si>
    <t>Demontáž - Smontování dopravního návěstidla včetně sestavení návěstidla s elektrickým propojením, montáže upevňovací konzoly pro upevnění na stožár nebo montáže nosiče pro upevnění na výložník dvoukomorového pro montáž na stožár</t>
  </si>
  <si>
    <t>220960096</t>
  </si>
  <si>
    <t>Smontování návěstidla dvoukomorového pro montáž na stožár</t>
  </si>
  <si>
    <t>-841002374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</si>
  <si>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</si>
  <si>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220960101-D</t>
  </si>
  <si>
    <t>Demontáž - Smontování návěstidla tříkomorového pro montáž na stožár</t>
  </si>
  <si>
    <t>1976871926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</si>
  <si>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stožár</t>
  </si>
  <si>
    <t>4</t>
  </si>
  <si>
    <t>220960101</t>
  </si>
  <si>
    <t>Smontování návěstidla tříkomorového pro montáž na stožár</t>
  </si>
  <si>
    <t>739298380</t>
  </si>
  <si>
    <t>Smontování dopravního návěstidla včetně sestavení návěstidla s elektrickým propojením, montáže upevňovací konzoly pro upevnění na stožár nebo montáže nosiče pro upevnění na výložník tříkomorového pro montáž na stožár</t>
  </si>
  <si>
    <t>5</t>
  </si>
  <si>
    <t>00008</t>
  </si>
  <si>
    <t>LED vložka červená, průměr 200mm</t>
  </si>
  <si>
    <t>256</t>
  </si>
  <si>
    <t>-1874406586</t>
  </si>
  <si>
    <t xml:space="preserve">LED vložka červená, průměr 200mm, napájecí napětí do 50V, příkon do 18W se stmíváním.
</t>
  </si>
  <si>
    <t>P</t>
  </si>
  <si>
    <t>Poznámka k položce:_x000d_
Pro návěstidla VA1, VB1, PA2 a PA1 á 1ks</t>
  </si>
  <si>
    <t>6</t>
  </si>
  <si>
    <t>00009</t>
  </si>
  <si>
    <t>LED vložka žlutá, průměr 200mm</t>
  </si>
  <si>
    <t>-1244177887</t>
  </si>
  <si>
    <t xml:space="preserve">LED vložka žlutá, průměr 200mm, pro napájecí napětí do 50V a příkonem do 18W se stmíváním.
</t>
  </si>
  <si>
    <t>Poznámka k položce:_x000d_
Pro návěstidla VA1 a VA2 á 1ks</t>
  </si>
  <si>
    <t>7</t>
  </si>
  <si>
    <t>00010</t>
  </si>
  <si>
    <t>LED vložka zelená průměr 200mm</t>
  </si>
  <si>
    <t>2111563815</t>
  </si>
  <si>
    <t xml:space="preserve">LED vložka zelená, průměr 200mm, napájecí napětí do 50V, příkon do 18W se stmíváním.
</t>
  </si>
  <si>
    <t>8</t>
  </si>
  <si>
    <t>00011</t>
  </si>
  <si>
    <t>Symbol pro LED vložku 200mm</t>
  </si>
  <si>
    <t>-527707267</t>
  </si>
  <si>
    <t>Poznámka k položce:_x000d_
Stojící chodec pro návěstidla PA1 a PA2 á 1ks_x000d_
Kráčející chodec pro návěstidla PA1 a PA2 á 1ks</t>
  </si>
  <si>
    <t>9</t>
  </si>
  <si>
    <t>220960102-D</t>
  </si>
  <si>
    <t>Demontáž - Smontování návěstidla tříkomorového pro montáž na výložník</t>
  </si>
  <si>
    <t>1852580929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</si>
  <si>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</si>
  <si>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10</t>
  </si>
  <si>
    <t>220960102</t>
  </si>
  <si>
    <t>Smontování návěstidla tříkomorového pro montáž na výložník</t>
  </si>
  <si>
    <t>1596808224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</si>
  <si>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</si>
  <si>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11</t>
  </si>
  <si>
    <t>00012</t>
  </si>
  <si>
    <t xml:space="preserve">LED vložka  červená průměr 300</t>
  </si>
  <si>
    <t>-487462760</t>
  </si>
  <si>
    <t xml:space="preserve">LED vložka  červená průměr 300, napájecí napětí do 50V, příkon do 18W se stmíváním.
</t>
  </si>
  <si>
    <t>Poznámka k položce:_x000d_
Pro návěstidla VA2, VB2 a VB3 á 1ks</t>
  </si>
  <si>
    <t>12</t>
  </si>
  <si>
    <t>00013</t>
  </si>
  <si>
    <t xml:space="preserve">LED vložka  žlutá průměr 300</t>
  </si>
  <si>
    <t>975053360</t>
  </si>
  <si>
    <t xml:space="preserve">LED vložka  žlutá průměr 300, napájecí napětí do 50V, příkon do 18W se stmíváním.
</t>
  </si>
  <si>
    <t>13</t>
  </si>
  <si>
    <t>00014</t>
  </si>
  <si>
    <t xml:space="preserve">LED vložka  zelená průměr 300</t>
  </si>
  <si>
    <t>1707511012</t>
  </si>
  <si>
    <t xml:space="preserve">LED vložka  zelená průměr 300, napájecí napětí do 50V, příkon do 18W se stmíváním.
</t>
  </si>
  <si>
    <t>14</t>
  </si>
  <si>
    <t>220960113-D</t>
  </si>
  <si>
    <t>Demontáž signalizačního zařízení pro nevidomé na návěstidlo</t>
  </si>
  <si>
    <t>-777982529</t>
  </si>
  <si>
    <t>220960113</t>
  </si>
  <si>
    <t>Montáž signalizačního zařízení pro nevidomé na návěstidlo</t>
  </si>
  <si>
    <t>835848473</t>
  </si>
  <si>
    <t>16</t>
  </si>
  <si>
    <t>00020</t>
  </si>
  <si>
    <t>Akustická signalizace pro nevidomé</t>
  </si>
  <si>
    <t>1195666483</t>
  </si>
  <si>
    <t>Akustická signalizace pro nevidomé, napájecí napětí do 50V.</t>
  </si>
  <si>
    <t>Poznámka k položce:_x000d_
Pro návěstidla PA1 a PA2 á 1ks</t>
  </si>
  <si>
    <t>17</t>
  </si>
  <si>
    <t>220960120</t>
  </si>
  <si>
    <t>Montáž dopravního videodetektoru na výložník</t>
  </si>
  <si>
    <t>556381049</t>
  </si>
  <si>
    <t>Montáž dopravního detektoru včetně rozměření a označení místa pro vyvrtání otvorů, vyvrtání otvorů, vyříznutí závitů, montáže skříňky se zapojením, nastavení a vyzkoušení, připojení uzemnění videodetektoru na výložník</t>
  </si>
  <si>
    <t>18</t>
  </si>
  <si>
    <t>00022</t>
  </si>
  <si>
    <t>Videodetektor</t>
  </si>
  <si>
    <t>143294167</t>
  </si>
  <si>
    <t>Videodetektor včetně interface, adaptéru a skříňky na stožár</t>
  </si>
  <si>
    <t>Poznámka k položce:_x000d_
1ks pro zónu DVA1_x000d_
1ks pro zónu DVB1</t>
  </si>
  <si>
    <t>19</t>
  </si>
  <si>
    <t>10.051.284</t>
  </si>
  <si>
    <t>CMSM 7G1 (7Cx1)</t>
  </si>
  <si>
    <t>-1564455876</t>
  </si>
  <si>
    <t>20</t>
  </si>
  <si>
    <t>10.048.398</t>
  </si>
  <si>
    <t>CMSM 4x0,75 (4Dx0,75)</t>
  </si>
  <si>
    <t>-515639761</t>
  </si>
  <si>
    <t>220960181</t>
  </si>
  <si>
    <t>Montáž řadiče do šesti světelných skupin</t>
  </si>
  <si>
    <t>155304636</t>
  </si>
  <si>
    <t>Montáž řadiče včetně usazení, zatažení kabelů do řadiče, připojení uzemnění do šesti světelných skupin</t>
  </si>
  <si>
    <t>22</t>
  </si>
  <si>
    <t>220960181-D</t>
  </si>
  <si>
    <t>Demontáž řadiče do šesti světelných skupin</t>
  </si>
  <si>
    <t>-788955347</t>
  </si>
  <si>
    <t>Demontáž řadiče včetně usazení, zatažení kabelů do řadiče, připojení uzemnění do šesti světelných skupin</t>
  </si>
  <si>
    <t>23</t>
  </si>
  <si>
    <t>00019</t>
  </si>
  <si>
    <t>Mikroprocesorový řadič</t>
  </si>
  <si>
    <t>ks</t>
  </si>
  <si>
    <t>-1471110046</t>
  </si>
  <si>
    <t>24</t>
  </si>
  <si>
    <t>00023</t>
  </si>
  <si>
    <t>HW výbava řadiče pro preferenci MHD</t>
  </si>
  <si>
    <t>1326332314</t>
  </si>
  <si>
    <t>Komunikační modem pro komunikaci mezi řadičem a vozy MHD, včetně antény, převodníku a instalace na stožár SSZ.</t>
  </si>
  <si>
    <t>Poznámka k položce:_x000d_
Komunikační modem pro komunikaci mezi řadičem a vozy MHD, včetně antény, převodníku a instalace na stožár SSZ.</t>
  </si>
  <si>
    <t>25</t>
  </si>
  <si>
    <t>220960191</t>
  </si>
  <si>
    <t>Regulace a aktivace jedné signální skupiny s použitím montážní plošiny</t>
  </si>
  <si>
    <t>547193010</t>
  </si>
  <si>
    <t>26</t>
  </si>
  <si>
    <t>220960196</t>
  </si>
  <si>
    <t>Regulace a aktivace každé další signální skupiny s použitím montážní plošiny</t>
  </si>
  <si>
    <t>1939062779</t>
  </si>
  <si>
    <t>27</t>
  </si>
  <si>
    <t>220960197</t>
  </si>
  <si>
    <t>Regulace a aktivace každé další signální skupiny bez použití montážní plošiny</t>
  </si>
  <si>
    <t>-843805992</t>
  </si>
  <si>
    <t>28</t>
  </si>
  <si>
    <t>220960200</t>
  </si>
  <si>
    <t>Adresace řadiče do čtyř světelných skupin</t>
  </si>
  <si>
    <t>-1697433557</t>
  </si>
  <si>
    <t>Adresace řadiče MR do čtyř světelných skupin</t>
  </si>
  <si>
    <t>29</t>
  </si>
  <si>
    <t>220960220</t>
  </si>
  <si>
    <t>Programování řadiče MR do čtyř světelných skupin</t>
  </si>
  <si>
    <t>2078115792</t>
  </si>
  <si>
    <t>30</t>
  </si>
  <si>
    <t>220960311</t>
  </si>
  <si>
    <t>Komplexní vyzkoušení křižovatky s MR řadičem před uvedením zařízení do provozu do 5 signál skupin</t>
  </si>
  <si>
    <t>-1593232581</t>
  </si>
  <si>
    <t>Komplexní vyzkoušení křižovatky s mikroprocesorovým řadičem MR před uvedením zařízení do provozu do pěti signálních skupin</t>
  </si>
  <si>
    <t>31</t>
  </si>
  <si>
    <t>220960422</t>
  </si>
  <si>
    <t>Uvedení zařízení SSZ do provozu po přepnutí na blikající žlutou</t>
  </si>
  <si>
    <t>-1091695930</t>
  </si>
  <si>
    <t>Uvedení do provozu silniční signalizační zařízení po přepnutí na blikající žlutou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</si>
</sst>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.83" hidden="1" customWidth="1"/>
    <col min="50" max="50" width="21.67" hidden="1" customWidth="1"/>
    <col min="51" max="51" width="21.67" hidden="1" customWidth="1"/>
    <col min="52" max="52" width="25" hidden="1" customWidth="1"/>
    <col min="53" max="53" width="25" hidden="1" customWidth="1"/>
    <col min="54" max="54" width="21.67" hidden="1" customWidth="1"/>
    <col min="55" max="55" width="19.17" hidden="1" customWidth="1"/>
    <col min="56" max="56" width="25" hidden="1" customWidth="1"/>
    <col min="57" max="57" width="21.6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ht="36.96" customHeight="1">
      <c r="AR2"/>
      <c r="BS2" s="13" t="s">
        <v>7</v>
      </c>
      <c r="BT2" s="13" t="s">
        <v>8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ht="24.96" customHeight="1">
      <c r="B4" s="17"/>
      <c r="C4" s="18"/>
      <c r="D4" s="19" t="s">
        <v>10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11</v>
      </c>
      <c r="BG4" s="21" t="s">
        <v>12</v>
      </c>
      <c r="BS4" s="13" t="s">
        <v>13</v>
      </c>
    </row>
    <row r="5" ht="12" customHeight="1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23" t="s">
        <v>15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G5" s="24" t="s">
        <v>16</v>
      </c>
      <c r="BS5" s="13" t="s">
        <v>7</v>
      </c>
    </row>
    <row r="6" ht="36.96" customHeight="1">
      <c r="B6" s="17"/>
      <c r="C6" s="18"/>
      <c r="D6" s="25" t="s">
        <v>17</v>
      </c>
      <c r="E6" s="18"/>
      <c r="F6" s="18"/>
      <c r="G6" s="18"/>
      <c r="H6" s="18"/>
      <c r="I6" s="18"/>
      <c r="J6" s="18"/>
      <c r="K6" s="26" t="s">
        <v>18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G6" s="27"/>
      <c r="BS6" s="13" t="s">
        <v>7</v>
      </c>
    </row>
    <row r="7" ht="12" customHeight="1">
      <c r="B7" s="17"/>
      <c r="C7" s="18"/>
      <c r="D7" s="28" t="s">
        <v>19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</v>
      </c>
      <c r="AO7" s="18"/>
      <c r="AP7" s="18"/>
      <c r="AQ7" s="18"/>
      <c r="AR7" s="16"/>
      <c r="BG7" s="27"/>
      <c r="BS7" s="13" t="s">
        <v>7</v>
      </c>
    </row>
    <row r="8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G8" s="27"/>
      <c r="BS8" s="13" t="s">
        <v>7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G9" s="27"/>
      <c r="BS9" s="13" t="s">
        <v>7</v>
      </c>
    </row>
    <row r="10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27</v>
      </c>
      <c r="AO10" s="18"/>
      <c r="AP10" s="18"/>
      <c r="AQ10" s="18"/>
      <c r="AR10" s="16"/>
      <c r="BG10" s="27"/>
      <c r="BS10" s="13" t="s">
        <v>7</v>
      </c>
    </row>
    <row r="11" ht="18.48" customHeight="1">
      <c r="B11" s="17"/>
      <c r="C11" s="18"/>
      <c r="D11" s="18"/>
      <c r="E11" s="23" t="s">
        <v>28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29</v>
      </c>
      <c r="AL11" s="18"/>
      <c r="AM11" s="18"/>
      <c r="AN11" s="23" t="s">
        <v>30</v>
      </c>
      <c r="AO11" s="18"/>
      <c r="AP11" s="18"/>
      <c r="AQ11" s="18"/>
      <c r="AR11" s="16"/>
      <c r="BG11" s="27"/>
      <c r="BS11" s="13" t="s">
        <v>7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G12" s="27"/>
      <c r="BS12" s="13" t="s">
        <v>7</v>
      </c>
    </row>
    <row r="13" ht="12" customHeight="1">
      <c r="B13" s="17"/>
      <c r="C13" s="18"/>
      <c r="D13" s="28" t="s">
        <v>31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32</v>
      </c>
      <c r="AO13" s="18"/>
      <c r="AP13" s="18"/>
      <c r="AQ13" s="18"/>
      <c r="AR13" s="16"/>
      <c r="BG13" s="27"/>
      <c r="BS13" s="13" t="s">
        <v>7</v>
      </c>
    </row>
    <row r="14">
      <c r="B14" s="17"/>
      <c r="C14" s="18"/>
      <c r="D14" s="18"/>
      <c r="E14" s="30" t="s">
        <v>32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L14" s="18"/>
      <c r="AM14" s="18"/>
      <c r="AN14" s="30" t="s">
        <v>32</v>
      </c>
      <c r="AO14" s="18"/>
      <c r="AP14" s="18"/>
      <c r="AQ14" s="18"/>
      <c r="AR14" s="16"/>
      <c r="BG14" s="27"/>
      <c r="BS14" s="13" t="s">
        <v>7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G15" s="27"/>
      <c r="BS15" s="13" t="s">
        <v>4</v>
      </c>
    </row>
    <row r="16" ht="12" customHeight="1">
      <c r="B16" s="17"/>
      <c r="C16" s="18"/>
      <c r="D16" s="28" t="s">
        <v>33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</v>
      </c>
      <c r="AO16" s="18"/>
      <c r="AP16" s="18"/>
      <c r="AQ16" s="18"/>
      <c r="AR16" s="16"/>
      <c r="BG16" s="27"/>
      <c r="BS16" s="13" t="s">
        <v>4</v>
      </c>
    </row>
    <row r="17" ht="18.48" customHeight="1">
      <c r="B17" s="17"/>
      <c r="C17" s="18"/>
      <c r="D17" s="18"/>
      <c r="E17" s="23" t="s">
        <v>34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29</v>
      </c>
      <c r="AL17" s="18"/>
      <c r="AM17" s="18"/>
      <c r="AN17" s="23" t="s">
        <v>1</v>
      </c>
      <c r="AO17" s="18"/>
      <c r="AP17" s="18"/>
      <c r="AQ17" s="18"/>
      <c r="AR17" s="16"/>
      <c r="BG17" s="27"/>
      <c r="BS17" s="13" t="s">
        <v>5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G18" s="27"/>
      <c r="BS18" s="13" t="s">
        <v>7</v>
      </c>
    </row>
    <row r="19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</v>
      </c>
      <c r="AO19" s="18"/>
      <c r="AP19" s="18"/>
      <c r="AQ19" s="18"/>
      <c r="AR19" s="16"/>
      <c r="BG19" s="27"/>
      <c r="BS19" s="13" t="s">
        <v>7</v>
      </c>
    </row>
    <row r="20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29</v>
      </c>
      <c r="AL20" s="18"/>
      <c r="AM20" s="18"/>
      <c r="AN20" s="23" t="s">
        <v>1</v>
      </c>
      <c r="AO20" s="18"/>
      <c r="AP20" s="18"/>
      <c r="AQ20" s="18"/>
      <c r="AR20" s="16"/>
      <c r="BG20" s="27"/>
      <c r="BS20" s="13" t="s">
        <v>5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G21" s="27"/>
    </row>
    <row r="22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G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G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G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G25" s="27"/>
    </row>
    <row r="26" s="1" customFormat="1" ht="25.92" customHeight="1"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5"/>
      <c r="AQ26" s="35"/>
      <c r="AR26" s="39"/>
      <c r="BG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G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38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39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40</v>
      </c>
      <c r="AL28" s="40"/>
      <c r="AM28" s="40"/>
      <c r="AN28" s="40"/>
      <c r="AO28" s="40"/>
      <c r="AP28" s="35"/>
      <c r="AQ28" s="35"/>
      <c r="AR28" s="39"/>
      <c r="BG28" s="27"/>
    </row>
    <row r="29" s="2" customFormat="1" ht="14.4" customHeight="1">
      <c r="B29" s="41"/>
      <c r="C29" s="42"/>
      <c r="D29" s="28" t="s">
        <v>41</v>
      </c>
      <c r="E29" s="42"/>
      <c r="F29" s="28" t="s">
        <v>42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ROUND(BB94,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ROUND(AX94, 2)</f>
        <v>0</v>
      </c>
      <c r="AL29" s="42"/>
      <c r="AM29" s="42"/>
      <c r="AN29" s="42"/>
      <c r="AO29" s="42"/>
      <c r="AP29" s="42"/>
      <c r="AQ29" s="42"/>
      <c r="AR29" s="45"/>
      <c r="BG29" s="46"/>
    </row>
    <row r="30" s="2" customFormat="1" ht="14.4" customHeight="1">
      <c r="B30" s="41"/>
      <c r="C30" s="42"/>
      <c r="D30" s="42"/>
      <c r="E30" s="42"/>
      <c r="F30" s="28" t="s">
        <v>43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ROUND(BC94,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ROUND(AY94, 2)</f>
        <v>0</v>
      </c>
      <c r="AL30" s="42"/>
      <c r="AM30" s="42"/>
      <c r="AN30" s="42"/>
      <c r="AO30" s="42"/>
      <c r="AP30" s="42"/>
      <c r="AQ30" s="42"/>
      <c r="AR30" s="45"/>
      <c r="BG30" s="46"/>
    </row>
    <row r="31" hidden="1" s="2" customFormat="1" ht="14.4" customHeight="1">
      <c r="B31" s="41"/>
      <c r="C31" s="42"/>
      <c r="D31" s="42"/>
      <c r="E31" s="42"/>
      <c r="F31" s="28" t="s">
        <v>44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ROUND(BD94,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G31" s="46"/>
    </row>
    <row r="32" hidden="1" s="2" customFormat="1" ht="14.4" customHeight="1">
      <c r="B32" s="41"/>
      <c r="C32" s="42"/>
      <c r="D32" s="42"/>
      <c r="E32" s="42"/>
      <c r="F32" s="28" t="s">
        <v>45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ROUND(BE94,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G32" s="46"/>
    </row>
    <row r="33" hidden="1" s="2" customFormat="1" ht="14.4" customHeight="1">
      <c r="B33" s="41"/>
      <c r="C33" s="42"/>
      <c r="D33" s="42"/>
      <c r="E33" s="42"/>
      <c r="F33" s="28" t="s">
        <v>46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ROUND(BF94,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G33" s="46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G34" s="27"/>
    </row>
    <row r="35" s="1" customFormat="1" ht="25.92" customHeight="1">
      <c r="B35" s="34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14.4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9"/>
    </row>
    <row r="38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1" customFormat="1" ht="14.4" customHeight="1">
      <c r="B49" s="34"/>
      <c r="C49" s="35"/>
      <c r="D49" s="54" t="s">
        <v>50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51</v>
      </c>
      <c r="AI49" s="55"/>
      <c r="AJ49" s="55"/>
      <c r="AK49" s="55"/>
      <c r="AL49" s="55"/>
      <c r="AM49" s="55"/>
      <c r="AN49" s="55"/>
      <c r="AO49" s="55"/>
      <c r="AP49" s="35"/>
      <c r="AQ49" s="35"/>
      <c r="AR49" s="3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1" customFormat="1">
      <c r="B60" s="34"/>
      <c r="C60" s="35"/>
      <c r="D60" s="56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6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6" t="s">
        <v>52</v>
      </c>
      <c r="AI60" s="37"/>
      <c r="AJ60" s="37"/>
      <c r="AK60" s="37"/>
      <c r="AL60" s="37"/>
      <c r="AM60" s="56" t="s">
        <v>53</v>
      </c>
      <c r="AN60" s="37"/>
      <c r="AO60" s="37"/>
      <c r="AP60" s="35"/>
      <c r="AQ60" s="35"/>
      <c r="AR60" s="39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1" customFormat="1">
      <c r="B64" s="34"/>
      <c r="C64" s="35"/>
      <c r="D64" s="54" t="s">
        <v>54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4" t="s">
        <v>55</v>
      </c>
      <c r="AI64" s="55"/>
      <c r="AJ64" s="55"/>
      <c r="AK64" s="55"/>
      <c r="AL64" s="55"/>
      <c r="AM64" s="55"/>
      <c r="AN64" s="55"/>
      <c r="AO64" s="55"/>
      <c r="AP64" s="35"/>
      <c r="AQ64" s="35"/>
      <c r="AR64" s="39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1" customFormat="1">
      <c r="B75" s="34"/>
      <c r="C75" s="35"/>
      <c r="D75" s="56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6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6" t="s">
        <v>52</v>
      </c>
      <c r="AI75" s="37"/>
      <c r="AJ75" s="37"/>
      <c r="AK75" s="37"/>
      <c r="AL75" s="37"/>
      <c r="AM75" s="56" t="s">
        <v>53</v>
      </c>
      <c r="AN75" s="37"/>
      <c r="AO75" s="37"/>
      <c r="AP75" s="35"/>
      <c r="AQ75" s="35"/>
      <c r="AR75" s="39"/>
    </row>
    <row r="76" s="1" customFormat="1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9"/>
    </row>
    <row r="77" s="1" customFormat="1" ht="6.96" customHeight="1"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9"/>
    </row>
    <row r="81" s="1" customFormat="1" ht="6.96" customHeight="1"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9"/>
    </row>
    <row r="82" s="1" customFormat="1" ht="24.96" customHeight="1">
      <c r="B82" s="34"/>
      <c r="C82" s="19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9"/>
    </row>
    <row r="84" s="3" customFormat="1" ht="12" customHeight="1">
      <c r="B84" s="61"/>
      <c r="C84" s="28" t="s">
        <v>14</v>
      </c>
      <c r="D84" s="62"/>
      <c r="E84" s="62"/>
      <c r="F84" s="62"/>
      <c r="G84" s="62"/>
      <c r="H84" s="62"/>
      <c r="I84" s="62"/>
      <c r="J84" s="62"/>
      <c r="K84" s="62"/>
      <c r="L84" s="62" t="str">
        <f>K5</f>
        <v>7602018-9</v>
      </c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3"/>
    </row>
    <row r="85" s="4" customFormat="1" ht="36.96" customHeight="1">
      <c r="B85" s="64"/>
      <c r="C85" s="65" t="s">
        <v>17</v>
      </c>
      <c r="D85" s="66"/>
      <c r="E85" s="66"/>
      <c r="F85" s="66"/>
      <c r="G85" s="66"/>
      <c r="H85" s="66"/>
      <c r="I85" s="66"/>
      <c r="J85" s="66"/>
      <c r="K85" s="66"/>
      <c r="L85" s="67" t="str">
        <f>K6</f>
        <v>7.60 Kociánka přechod</v>
      </c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8"/>
    </row>
    <row r="86" s="1" customFormat="1" ht="6.96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9"/>
    </row>
    <row r="87" s="1" customFormat="1" ht="12" customHeight="1">
      <c r="B87" s="34"/>
      <c r="C87" s="28" t="s">
        <v>21</v>
      </c>
      <c r="D87" s="35"/>
      <c r="E87" s="35"/>
      <c r="F87" s="35"/>
      <c r="G87" s="35"/>
      <c r="H87" s="35"/>
      <c r="I87" s="35"/>
      <c r="J87" s="35"/>
      <c r="K87" s="35"/>
      <c r="L87" s="69" t="str">
        <f>IF(K8="","",K8)</f>
        <v>Brno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23</v>
      </c>
      <c r="AJ87" s="35"/>
      <c r="AK87" s="35"/>
      <c r="AL87" s="35"/>
      <c r="AM87" s="70" t="str">
        <f>IF(AN8= "","",AN8)</f>
        <v>4. 10. 2018</v>
      </c>
      <c r="AN87" s="70"/>
      <c r="AO87" s="35"/>
      <c r="AP87" s="35"/>
      <c r="AQ87" s="35"/>
      <c r="AR87" s="39"/>
    </row>
    <row r="88" s="1" customFormat="1" ht="6.96" customHeight="1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9"/>
    </row>
    <row r="89" s="1" customFormat="1" ht="15.15" customHeight="1">
      <c r="B89" s="34"/>
      <c r="C89" s="28" t="s">
        <v>25</v>
      </c>
      <c r="D89" s="35"/>
      <c r="E89" s="35"/>
      <c r="F89" s="35"/>
      <c r="G89" s="35"/>
      <c r="H89" s="35"/>
      <c r="I89" s="35"/>
      <c r="J89" s="35"/>
      <c r="K89" s="35"/>
      <c r="L89" s="62" t="str">
        <f>IF(E11= "","",E11)</f>
        <v>Statutární město Brno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33</v>
      </c>
      <c r="AJ89" s="35"/>
      <c r="AK89" s="35"/>
      <c r="AL89" s="35"/>
      <c r="AM89" s="71" t="str">
        <f>IF(E17="","",E17)</f>
        <v xml:space="preserve"> </v>
      </c>
      <c r="AN89" s="62"/>
      <c r="AO89" s="62"/>
      <c r="AP89" s="62"/>
      <c r="AQ89" s="35"/>
      <c r="AR89" s="39"/>
      <c r="AS89" s="72" t="s">
        <v>57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4"/>
      <c r="BE89" s="74"/>
      <c r="BF89" s="75"/>
    </row>
    <row r="90" s="1" customFormat="1" ht="15.15" customHeight="1">
      <c r="B90" s="34"/>
      <c r="C90" s="28" t="s">
        <v>31</v>
      </c>
      <c r="D90" s="35"/>
      <c r="E90" s="35"/>
      <c r="F90" s="35"/>
      <c r="G90" s="35"/>
      <c r="H90" s="35"/>
      <c r="I90" s="35"/>
      <c r="J90" s="35"/>
      <c r="K90" s="35"/>
      <c r="L90" s="62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71" t="str">
        <f>IF(E20="","",E20)</f>
        <v xml:space="preserve"> </v>
      </c>
      <c r="AN90" s="62"/>
      <c r="AO90" s="62"/>
      <c r="AP90" s="62"/>
      <c r="AQ90" s="35"/>
      <c r="AR90" s="39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9"/>
    </row>
    <row r="91" s="1" customFormat="1" ht="10.8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9"/>
      <c r="AS91" s="80"/>
      <c r="AT91" s="81"/>
      <c r="AU91" s="82"/>
      <c r="AV91" s="82"/>
      <c r="AW91" s="82"/>
      <c r="AX91" s="82"/>
      <c r="AY91" s="82"/>
      <c r="AZ91" s="82"/>
      <c r="BA91" s="82"/>
      <c r="BB91" s="82"/>
      <c r="BC91" s="82"/>
      <c r="BD91" s="82"/>
      <c r="BE91" s="82"/>
      <c r="BF91" s="83"/>
    </row>
    <row r="92" s="1" customFormat="1" ht="29.28" customHeight="1">
      <c r="B92" s="34"/>
      <c r="C92" s="84" t="s">
        <v>58</v>
      </c>
      <c r="D92" s="85"/>
      <c r="E92" s="85"/>
      <c r="F92" s="85"/>
      <c r="G92" s="85"/>
      <c r="H92" s="86"/>
      <c r="I92" s="87" t="s">
        <v>59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8" t="s">
        <v>60</v>
      </c>
      <c r="AH92" s="85"/>
      <c r="AI92" s="85"/>
      <c r="AJ92" s="85"/>
      <c r="AK92" s="85"/>
      <c r="AL92" s="85"/>
      <c r="AM92" s="85"/>
      <c r="AN92" s="87" t="s">
        <v>61</v>
      </c>
      <c r="AO92" s="85"/>
      <c r="AP92" s="89"/>
      <c r="AQ92" s="90" t="s">
        <v>62</v>
      </c>
      <c r="AR92" s="39"/>
      <c r="AS92" s="91" t="s">
        <v>63</v>
      </c>
      <c r="AT92" s="92" t="s">
        <v>64</v>
      </c>
      <c r="AU92" s="92" t="s">
        <v>65</v>
      </c>
      <c r="AV92" s="92" t="s">
        <v>66</v>
      </c>
      <c r="AW92" s="92" t="s">
        <v>67</v>
      </c>
      <c r="AX92" s="92" t="s">
        <v>68</v>
      </c>
      <c r="AY92" s="92" t="s">
        <v>69</v>
      </c>
      <c r="AZ92" s="92" t="s">
        <v>70</v>
      </c>
      <c r="BA92" s="92" t="s">
        <v>71</v>
      </c>
      <c r="BB92" s="92" t="s">
        <v>72</v>
      </c>
      <c r="BC92" s="92" t="s">
        <v>73</v>
      </c>
      <c r="BD92" s="92" t="s">
        <v>74</v>
      </c>
      <c r="BE92" s="92" t="s">
        <v>75</v>
      </c>
      <c r="BF92" s="93" t="s">
        <v>76</v>
      </c>
    </row>
    <row r="93" s="1" customFormat="1" ht="10.8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9"/>
      <c r="AS93" s="94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5"/>
      <c r="BE93" s="95"/>
      <c r="BF93" s="96"/>
    </row>
    <row r="94" s="5" customFormat="1" ht="32.4" customHeight="1">
      <c r="B94" s="97"/>
      <c r="C94" s="98" t="s">
        <v>77</v>
      </c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100">
        <f>ROUND(AG95,2)</f>
        <v>0</v>
      </c>
      <c r="AH94" s="100"/>
      <c r="AI94" s="100"/>
      <c r="AJ94" s="100"/>
      <c r="AK94" s="100"/>
      <c r="AL94" s="100"/>
      <c r="AM94" s="100"/>
      <c r="AN94" s="101">
        <f>SUM(AG94,AV94)</f>
        <v>0</v>
      </c>
      <c r="AO94" s="101"/>
      <c r="AP94" s="101"/>
      <c r="AQ94" s="102" t="s">
        <v>1</v>
      </c>
      <c r="AR94" s="103"/>
      <c r="AS94" s="104">
        <f>ROUND(AS95,2)</f>
        <v>0</v>
      </c>
      <c r="AT94" s="105">
        <f>ROUND(AT95,2)</f>
        <v>0</v>
      </c>
      <c r="AU94" s="106">
        <f>ROUND(AU95,2)</f>
        <v>0</v>
      </c>
      <c r="AV94" s="106">
        <f>ROUND(SUM(AX94:AY94),2)</f>
        <v>0</v>
      </c>
      <c r="AW94" s="107">
        <f>ROUND(AW95,5)</f>
        <v>0</v>
      </c>
      <c r="AX94" s="106">
        <f>ROUND(BB94*L29,2)</f>
        <v>0</v>
      </c>
      <c r="AY94" s="106">
        <f>ROUND(BC94*L30,2)</f>
        <v>0</v>
      </c>
      <c r="AZ94" s="106">
        <f>ROUND(BD94*L29,2)</f>
        <v>0</v>
      </c>
      <c r="BA94" s="106">
        <f>ROUND(BE94*L30,2)</f>
        <v>0</v>
      </c>
      <c r="BB94" s="106">
        <f>ROUND(BB95,2)</f>
        <v>0</v>
      </c>
      <c r="BC94" s="106">
        <f>ROUND(BC95,2)</f>
        <v>0</v>
      </c>
      <c r="BD94" s="106">
        <f>ROUND(BD95,2)</f>
        <v>0</v>
      </c>
      <c r="BE94" s="106">
        <f>ROUND(BE95,2)</f>
        <v>0</v>
      </c>
      <c r="BF94" s="108">
        <f>ROUND(BF95,2)</f>
        <v>0</v>
      </c>
      <c r="BS94" s="109" t="s">
        <v>78</v>
      </c>
      <c r="BT94" s="109" t="s">
        <v>79</v>
      </c>
      <c r="BU94" s="110" t="s">
        <v>80</v>
      </c>
      <c r="BV94" s="109" t="s">
        <v>81</v>
      </c>
      <c r="BW94" s="109" t="s">
        <v>6</v>
      </c>
      <c r="BX94" s="109" t="s">
        <v>82</v>
      </c>
      <c r="CL94" s="109" t="s">
        <v>1</v>
      </c>
    </row>
    <row r="95" s="6" customFormat="1" ht="27" customHeight="1">
      <c r="A95" s="111" t="s">
        <v>83</v>
      </c>
      <c r="B95" s="112"/>
      <c r="C95" s="113"/>
      <c r="D95" s="114" t="s">
        <v>15</v>
      </c>
      <c r="E95" s="114"/>
      <c r="F95" s="114"/>
      <c r="G95" s="114"/>
      <c r="H95" s="114"/>
      <c r="I95" s="115"/>
      <c r="J95" s="114" t="s">
        <v>18</v>
      </c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14"/>
      <c r="Z95" s="114"/>
      <c r="AA95" s="114"/>
      <c r="AB95" s="114"/>
      <c r="AC95" s="114"/>
      <c r="AD95" s="114"/>
      <c r="AE95" s="114"/>
      <c r="AF95" s="114"/>
      <c r="AG95" s="116">
        <f>'7602018-9 - 7.60 Kociánka...'!K32</f>
        <v>0</v>
      </c>
      <c r="AH95" s="115"/>
      <c r="AI95" s="115"/>
      <c r="AJ95" s="115"/>
      <c r="AK95" s="115"/>
      <c r="AL95" s="115"/>
      <c r="AM95" s="115"/>
      <c r="AN95" s="116">
        <f>SUM(AG95,AV95)</f>
        <v>0</v>
      </c>
      <c r="AO95" s="115"/>
      <c r="AP95" s="115"/>
      <c r="AQ95" s="117" t="s">
        <v>84</v>
      </c>
      <c r="AR95" s="118"/>
      <c r="AS95" s="119">
        <f>'7602018-9 - 7.60 Kociánka...'!K30</f>
        <v>0</v>
      </c>
      <c r="AT95" s="120">
        <f>'7602018-9 - 7.60 Kociánka...'!K31</f>
        <v>0</v>
      </c>
      <c r="AU95" s="120">
        <v>0</v>
      </c>
      <c r="AV95" s="120">
        <f>ROUND(SUM(AX95:AY95),2)</f>
        <v>0</v>
      </c>
      <c r="AW95" s="121">
        <f>'7602018-9 - 7.60 Kociánka...'!T117</f>
        <v>0</v>
      </c>
      <c r="AX95" s="120">
        <f>'7602018-9 - 7.60 Kociánka...'!K35</f>
        <v>0</v>
      </c>
      <c r="AY95" s="120">
        <f>'7602018-9 - 7.60 Kociánka...'!K36</f>
        <v>0</v>
      </c>
      <c r="AZ95" s="120">
        <f>'7602018-9 - 7.60 Kociánka...'!K37</f>
        <v>0</v>
      </c>
      <c r="BA95" s="120">
        <f>'7602018-9 - 7.60 Kociánka...'!K38</f>
        <v>0</v>
      </c>
      <c r="BB95" s="120">
        <f>'7602018-9 - 7.60 Kociánka...'!F35</f>
        <v>0</v>
      </c>
      <c r="BC95" s="120">
        <f>'7602018-9 - 7.60 Kociánka...'!F36</f>
        <v>0</v>
      </c>
      <c r="BD95" s="120">
        <f>'7602018-9 - 7.60 Kociánka...'!F37</f>
        <v>0</v>
      </c>
      <c r="BE95" s="120">
        <f>'7602018-9 - 7.60 Kociánka...'!F38</f>
        <v>0</v>
      </c>
      <c r="BF95" s="122">
        <f>'7602018-9 - 7.60 Kociánka...'!F39</f>
        <v>0</v>
      </c>
      <c r="BT95" s="123" t="s">
        <v>85</v>
      </c>
      <c r="BV95" s="123" t="s">
        <v>81</v>
      </c>
      <c r="BW95" s="123" t="s">
        <v>86</v>
      </c>
      <c r="BX95" s="123" t="s">
        <v>6</v>
      </c>
      <c r="CL95" s="123" t="s">
        <v>1</v>
      </c>
      <c r="CM95" s="123" t="s">
        <v>87</v>
      </c>
    </row>
    <row r="96" s="1" customFormat="1" ht="30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9"/>
    </row>
    <row r="97" s="1" customFormat="1" ht="6.96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9"/>
    </row>
  </sheetData>
  <sheetProtection sheet="1" formatColumns="0" formatRows="0" objects="1" scenarios="1" spinCount="100000" saltValue="o4gF7BYab42Kk/A5pqz93jREHi8ZIzVNXDPOjTZ+Kr8aRkCd/Ea8irr4i6fRF0cFxTFuozsDIEPCDe9lEmhGOg==" hashValue="LqvUxuashNLpKH+KhDqIpz+g0MKKsKSHD+JHiNYkPrSR1qFk6oFVibfYgPFOpeZQtNASfLAZqt/HoXsoyzCxLw==" algorithmName="SHA-512" password="CC35"/>
  <mergeCells count="42"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G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7602018-9 - 7.60 Kociánk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4" customWidth="1"/>
    <col min="10" max="10" width="20.17" style="124" customWidth="1"/>
    <col min="11" max="11" width="20.17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M2"/>
      <c r="AT2" s="13" t="s">
        <v>86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7"/>
      <c r="K3" s="126"/>
      <c r="L3" s="126"/>
      <c r="M3" s="16"/>
      <c r="AT3" s="13" t="s">
        <v>87</v>
      </c>
    </row>
    <row r="4" ht="24.96" customHeight="1">
      <c r="B4" s="16"/>
      <c r="D4" s="128" t="s">
        <v>88</v>
      </c>
      <c r="M4" s="16"/>
      <c r="N4" s="129" t="s">
        <v>11</v>
      </c>
      <c r="AT4" s="13" t="s">
        <v>4</v>
      </c>
    </row>
    <row r="5" ht="6.96" customHeight="1">
      <c r="B5" s="16"/>
      <c r="M5" s="16"/>
    </row>
    <row r="6" ht="12" customHeight="1">
      <c r="B6" s="16"/>
      <c r="D6" s="130" t="s">
        <v>17</v>
      </c>
      <c r="M6" s="16"/>
    </row>
    <row r="7" ht="16.5" customHeight="1">
      <c r="B7" s="16"/>
      <c r="E7" s="131" t="str">
        <f>'Rekapitulace stavby'!K6</f>
        <v>7.60 Kociánka přechod</v>
      </c>
      <c r="F7" s="130"/>
      <c r="G7" s="130"/>
      <c r="H7" s="130"/>
      <c r="M7" s="16"/>
    </row>
    <row r="8" s="1" customFormat="1" ht="12" customHeight="1">
      <c r="B8" s="39"/>
      <c r="D8" s="130" t="s">
        <v>89</v>
      </c>
      <c r="I8" s="132"/>
      <c r="J8" s="132"/>
      <c r="M8" s="39"/>
    </row>
    <row r="9" s="1" customFormat="1" ht="36.96" customHeight="1">
      <c r="B9" s="39"/>
      <c r="E9" s="133" t="s">
        <v>90</v>
      </c>
      <c r="F9" s="1"/>
      <c r="G9" s="1"/>
      <c r="H9" s="1"/>
      <c r="I9" s="132"/>
      <c r="J9" s="132"/>
      <c r="M9" s="39"/>
    </row>
    <row r="10" s="1" customFormat="1">
      <c r="B10" s="39"/>
      <c r="I10" s="132"/>
      <c r="J10" s="132"/>
      <c r="M10" s="39"/>
    </row>
    <row r="11" s="1" customFormat="1" ht="12" customHeight="1">
      <c r="B11" s="39"/>
      <c r="D11" s="130" t="s">
        <v>19</v>
      </c>
      <c r="F11" s="134" t="s">
        <v>1</v>
      </c>
      <c r="I11" s="135" t="s">
        <v>20</v>
      </c>
      <c r="J11" s="136" t="s">
        <v>1</v>
      </c>
      <c r="M11" s="39"/>
    </row>
    <row r="12" s="1" customFormat="1" ht="12" customHeight="1">
      <c r="B12" s="39"/>
      <c r="D12" s="130" t="s">
        <v>21</v>
      </c>
      <c r="F12" s="134" t="s">
        <v>22</v>
      </c>
      <c r="I12" s="135" t="s">
        <v>23</v>
      </c>
      <c r="J12" s="137" t="str">
        <f>'Rekapitulace stavby'!AN8</f>
        <v>4. 10. 2018</v>
      </c>
      <c r="M12" s="39"/>
    </row>
    <row r="13" s="1" customFormat="1" ht="21.84" customHeight="1">
      <c r="B13" s="39"/>
      <c r="I13" s="138" t="s">
        <v>91</v>
      </c>
      <c r="J13" s="139" t="s">
        <v>92</v>
      </c>
      <c r="M13" s="39"/>
    </row>
    <row r="14" s="1" customFormat="1" ht="12" customHeight="1">
      <c r="B14" s="39"/>
      <c r="D14" s="130" t="s">
        <v>25</v>
      </c>
      <c r="I14" s="135" t="s">
        <v>26</v>
      </c>
      <c r="J14" s="136" t="s">
        <v>27</v>
      </c>
      <c r="M14" s="39"/>
    </row>
    <row r="15" s="1" customFormat="1" ht="18" customHeight="1">
      <c r="B15" s="39"/>
      <c r="E15" s="134" t="s">
        <v>28</v>
      </c>
      <c r="I15" s="135" t="s">
        <v>29</v>
      </c>
      <c r="J15" s="136" t="s">
        <v>30</v>
      </c>
      <c r="M15" s="39"/>
    </row>
    <row r="16" s="1" customFormat="1" ht="6.96" customHeight="1">
      <c r="B16" s="39"/>
      <c r="I16" s="132"/>
      <c r="J16" s="132"/>
      <c r="M16" s="39"/>
    </row>
    <row r="17" s="1" customFormat="1" ht="12" customHeight="1">
      <c r="B17" s="39"/>
      <c r="D17" s="130" t="s">
        <v>31</v>
      </c>
      <c r="I17" s="135" t="s">
        <v>26</v>
      </c>
      <c r="J17" s="29" t="str">
        <f>'Rekapitulace stavby'!AN13</f>
        <v>Vyplň údaj</v>
      </c>
      <c r="M17" s="39"/>
    </row>
    <row r="18" s="1" customFormat="1" ht="18" customHeight="1">
      <c r="B18" s="39"/>
      <c r="E18" s="29" t="str">
        <f>'Rekapitulace stavby'!E14</f>
        <v>Vyplň údaj</v>
      </c>
      <c r="F18" s="134"/>
      <c r="G18" s="134"/>
      <c r="H18" s="134"/>
      <c r="I18" s="135" t="s">
        <v>29</v>
      </c>
      <c r="J18" s="29" t="str">
        <f>'Rekapitulace stavby'!AN14</f>
        <v>Vyplň údaj</v>
      </c>
      <c r="M18" s="39"/>
    </row>
    <row r="19" s="1" customFormat="1" ht="6.96" customHeight="1">
      <c r="B19" s="39"/>
      <c r="I19" s="132"/>
      <c r="J19" s="132"/>
      <c r="M19" s="39"/>
    </row>
    <row r="20" s="1" customFormat="1" ht="12" customHeight="1">
      <c r="B20" s="39"/>
      <c r="D20" s="130" t="s">
        <v>33</v>
      </c>
      <c r="I20" s="135" t="s">
        <v>26</v>
      </c>
      <c r="J20" s="136" t="str">
        <f>IF('Rekapitulace stavby'!AN16="","",'Rekapitulace stavby'!AN16)</f>
        <v/>
      </c>
      <c r="M20" s="39"/>
    </row>
    <row r="21" s="1" customFormat="1" ht="18" customHeight="1">
      <c r="B21" s="39"/>
      <c r="E21" s="134" t="str">
        <f>IF('Rekapitulace stavby'!E17="","",'Rekapitulace stavby'!E17)</f>
        <v xml:space="preserve"> </v>
      </c>
      <c r="I21" s="135" t="s">
        <v>29</v>
      </c>
      <c r="J21" s="136" t="str">
        <f>IF('Rekapitulace stavby'!AN17="","",'Rekapitulace stavby'!AN17)</f>
        <v/>
      </c>
      <c r="M21" s="39"/>
    </row>
    <row r="22" s="1" customFormat="1" ht="6.96" customHeight="1">
      <c r="B22" s="39"/>
      <c r="I22" s="132"/>
      <c r="J22" s="132"/>
      <c r="M22" s="39"/>
    </row>
    <row r="23" s="1" customFormat="1" ht="12" customHeight="1">
      <c r="B23" s="39"/>
      <c r="D23" s="130" t="s">
        <v>35</v>
      </c>
      <c r="I23" s="135" t="s">
        <v>26</v>
      </c>
      <c r="J23" s="136" t="str">
        <f>IF('Rekapitulace stavby'!AN19="","",'Rekapitulace stavby'!AN19)</f>
        <v/>
      </c>
      <c r="M23" s="39"/>
    </row>
    <row r="24" s="1" customFormat="1" ht="18" customHeight="1">
      <c r="B24" s="39"/>
      <c r="E24" s="134" t="str">
        <f>IF('Rekapitulace stavby'!E20="","",'Rekapitulace stavby'!E20)</f>
        <v xml:space="preserve"> </v>
      </c>
      <c r="I24" s="135" t="s">
        <v>29</v>
      </c>
      <c r="J24" s="136" t="str">
        <f>IF('Rekapitulace stavby'!AN20="","",'Rekapitulace stavby'!AN20)</f>
        <v/>
      </c>
      <c r="M24" s="39"/>
    </row>
    <row r="25" s="1" customFormat="1" ht="6.96" customHeight="1">
      <c r="B25" s="39"/>
      <c r="I25" s="132"/>
      <c r="J25" s="132"/>
      <c r="M25" s="39"/>
    </row>
    <row r="26" s="1" customFormat="1" ht="12" customHeight="1">
      <c r="B26" s="39"/>
      <c r="D26" s="130" t="s">
        <v>36</v>
      </c>
      <c r="I26" s="132"/>
      <c r="J26" s="132"/>
      <c r="M26" s="39"/>
    </row>
    <row r="27" s="7" customFormat="1" ht="16.5" customHeight="1">
      <c r="B27" s="140"/>
      <c r="E27" s="141" t="s">
        <v>1</v>
      </c>
      <c r="F27" s="141"/>
      <c r="G27" s="141"/>
      <c r="H27" s="141"/>
      <c r="I27" s="142"/>
      <c r="J27" s="142"/>
      <c r="M27" s="140"/>
    </row>
    <row r="28" s="1" customFormat="1" ht="6.96" customHeight="1">
      <c r="B28" s="39"/>
      <c r="I28" s="132"/>
      <c r="J28" s="132"/>
      <c r="M28" s="39"/>
    </row>
    <row r="29" s="1" customFormat="1" ht="6.96" customHeight="1">
      <c r="B29" s="39"/>
      <c r="D29" s="74"/>
      <c r="E29" s="74"/>
      <c r="F29" s="74"/>
      <c r="G29" s="74"/>
      <c r="H29" s="74"/>
      <c r="I29" s="143"/>
      <c r="J29" s="143"/>
      <c r="K29" s="74"/>
      <c r="L29" s="74"/>
      <c r="M29" s="39"/>
    </row>
    <row r="30" s="1" customFormat="1">
      <c r="B30" s="39"/>
      <c r="E30" s="130" t="s">
        <v>93</v>
      </c>
      <c r="I30" s="132"/>
      <c r="J30" s="132"/>
      <c r="K30" s="144">
        <f>I95</f>
        <v>0</v>
      </c>
      <c r="M30" s="39"/>
    </row>
    <row r="31" s="1" customFormat="1">
      <c r="B31" s="39"/>
      <c r="E31" s="130" t="s">
        <v>94</v>
      </c>
      <c r="I31" s="132"/>
      <c r="J31" s="132"/>
      <c r="K31" s="144">
        <f>J95</f>
        <v>0</v>
      </c>
      <c r="M31" s="39"/>
    </row>
    <row r="32" s="1" customFormat="1" ht="25.44" customHeight="1">
      <c r="B32" s="39"/>
      <c r="D32" s="145" t="s">
        <v>37</v>
      </c>
      <c r="I32" s="132"/>
      <c r="J32" s="132"/>
      <c r="K32" s="146">
        <f>ROUND(K117, 2)</f>
        <v>0</v>
      </c>
      <c r="M32" s="39"/>
    </row>
    <row r="33" s="1" customFormat="1" ht="6.96" customHeight="1">
      <c r="B33" s="39"/>
      <c r="D33" s="74"/>
      <c r="E33" s="74"/>
      <c r="F33" s="74"/>
      <c r="G33" s="74"/>
      <c r="H33" s="74"/>
      <c r="I33" s="143"/>
      <c r="J33" s="143"/>
      <c r="K33" s="74"/>
      <c r="L33" s="74"/>
      <c r="M33" s="39"/>
    </row>
    <row r="34" s="1" customFormat="1" ht="14.4" customHeight="1">
      <c r="B34" s="39"/>
      <c r="F34" s="147" t="s">
        <v>39</v>
      </c>
      <c r="I34" s="148" t="s">
        <v>38</v>
      </c>
      <c r="J34" s="132"/>
      <c r="K34" s="147" t="s">
        <v>40</v>
      </c>
      <c r="M34" s="39"/>
    </row>
    <row r="35" s="1" customFormat="1" ht="14.4" customHeight="1">
      <c r="B35" s="39"/>
      <c r="D35" s="149" t="s">
        <v>41</v>
      </c>
      <c r="E35" s="130" t="s">
        <v>42</v>
      </c>
      <c r="F35" s="144">
        <f>ROUND((SUM(BE117:BE190)),  2)</f>
        <v>0</v>
      </c>
      <c r="I35" s="150">
        <v>0.20999999999999999</v>
      </c>
      <c r="J35" s="132"/>
      <c r="K35" s="144">
        <f>ROUND(((SUM(BE117:BE190))*I35),  2)</f>
        <v>0</v>
      </c>
      <c r="M35" s="39"/>
    </row>
    <row r="36" s="1" customFormat="1" ht="14.4" customHeight="1">
      <c r="B36" s="39"/>
      <c r="E36" s="130" t="s">
        <v>43</v>
      </c>
      <c r="F36" s="144">
        <f>ROUND((SUM(BF117:BF190)),  2)</f>
        <v>0</v>
      </c>
      <c r="I36" s="150">
        <v>0.14999999999999999</v>
      </c>
      <c r="J36" s="132"/>
      <c r="K36" s="144">
        <f>ROUND(((SUM(BF117:BF190))*I36),  2)</f>
        <v>0</v>
      </c>
      <c r="M36" s="39"/>
    </row>
    <row r="37" hidden="1" s="1" customFormat="1" ht="14.4" customHeight="1">
      <c r="B37" s="39"/>
      <c r="E37" s="130" t="s">
        <v>44</v>
      </c>
      <c r="F37" s="144">
        <f>ROUND((SUM(BG117:BG190)),  2)</f>
        <v>0</v>
      </c>
      <c r="I37" s="150">
        <v>0.20999999999999999</v>
      </c>
      <c r="J37" s="132"/>
      <c r="K37" s="144">
        <f>0</f>
        <v>0</v>
      </c>
      <c r="M37" s="39"/>
    </row>
    <row r="38" hidden="1" s="1" customFormat="1" ht="14.4" customHeight="1">
      <c r="B38" s="39"/>
      <c r="E38" s="130" t="s">
        <v>45</v>
      </c>
      <c r="F38" s="144">
        <f>ROUND((SUM(BH117:BH190)),  2)</f>
        <v>0</v>
      </c>
      <c r="I38" s="150">
        <v>0.14999999999999999</v>
      </c>
      <c r="J38" s="132"/>
      <c r="K38" s="144">
        <f>0</f>
        <v>0</v>
      </c>
      <c r="M38" s="39"/>
    </row>
    <row r="39" hidden="1" s="1" customFormat="1" ht="14.4" customHeight="1">
      <c r="B39" s="39"/>
      <c r="E39" s="130" t="s">
        <v>46</v>
      </c>
      <c r="F39" s="144">
        <f>ROUND((SUM(BI117:BI190)),  2)</f>
        <v>0</v>
      </c>
      <c r="I39" s="150">
        <v>0</v>
      </c>
      <c r="J39" s="132"/>
      <c r="K39" s="144">
        <f>0</f>
        <v>0</v>
      </c>
      <c r="M39" s="39"/>
    </row>
    <row r="40" s="1" customFormat="1" ht="6.96" customHeight="1">
      <c r="B40" s="39"/>
      <c r="I40" s="132"/>
      <c r="J40" s="132"/>
      <c r="M40" s="39"/>
    </row>
    <row r="41" s="1" customFormat="1" ht="25.44" customHeight="1">
      <c r="B41" s="39"/>
      <c r="C41" s="151"/>
      <c r="D41" s="152" t="s">
        <v>47</v>
      </c>
      <c r="E41" s="153"/>
      <c r="F41" s="153"/>
      <c r="G41" s="154" t="s">
        <v>48</v>
      </c>
      <c r="H41" s="155" t="s">
        <v>49</v>
      </c>
      <c r="I41" s="156"/>
      <c r="J41" s="156"/>
      <c r="K41" s="157">
        <f>SUM(K32:K39)</f>
        <v>0</v>
      </c>
      <c r="L41" s="158"/>
      <c r="M41" s="39"/>
    </row>
    <row r="42" s="1" customFormat="1" ht="14.4" customHeight="1">
      <c r="B42" s="39"/>
      <c r="I42" s="132"/>
      <c r="J42" s="132"/>
      <c r="M42" s="39"/>
    </row>
    <row r="43" ht="14.4" customHeight="1">
      <c r="B43" s="16"/>
      <c r="M43" s="16"/>
    </row>
    <row r="44" ht="14.4" customHeight="1">
      <c r="B44" s="16"/>
      <c r="M44" s="16"/>
    </row>
    <row r="45" ht="14.4" customHeight="1">
      <c r="B45" s="16"/>
      <c r="M45" s="16"/>
    </row>
    <row r="46" ht="14.4" customHeight="1">
      <c r="B46" s="16"/>
      <c r="M46" s="16"/>
    </row>
    <row r="47" ht="14.4" customHeight="1">
      <c r="B47" s="16"/>
      <c r="M47" s="16"/>
    </row>
    <row r="48" ht="14.4" customHeight="1">
      <c r="B48" s="16"/>
      <c r="M48" s="16"/>
    </row>
    <row r="49" s="1" customFormat="1" ht="14.4" customHeight="1">
      <c r="B49" s="39"/>
      <c r="D49" s="159" t="s">
        <v>50</v>
      </c>
      <c r="E49" s="160"/>
      <c r="F49" s="160"/>
      <c r="G49" s="159" t="s">
        <v>51</v>
      </c>
      <c r="H49" s="160"/>
      <c r="I49" s="161"/>
      <c r="J49" s="161"/>
      <c r="K49" s="160"/>
      <c r="L49" s="160"/>
      <c r="M49" s="39"/>
    </row>
    <row r="50">
      <c r="B50" s="16"/>
      <c r="M50" s="16"/>
    </row>
    <row r="51">
      <c r="B51" s="16"/>
      <c r="M51" s="16"/>
    </row>
    <row r="52">
      <c r="B52" s="16"/>
      <c r="M52" s="16"/>
    </row>
    <row r="53">
      <c r="B53" s="16"/>
      <c r="M53" s="16"/>
    </row>
    <row r="54">
      <c r="B54" s="16"/>
      <c r="M54" s="16"/>
    </row>
    <row r="55">
      <c r="B55" s="16"/>
      <c r="M55" s="16"/>
    </row>
    <row r="56">
      <c r="B56" s="16"/>
      <c r="M56" s="16"/>
    </row>
    <row r="57">
      <c r="B57" s="16"/>
      <c r="M57" s="16"/>
    </row>
    <row r="58">
      <c r="B58" s="16"/>
      <c r="M58" s="16"/>
    </row>
    <row r="59">
      <c r="B59" s="16"/>
      <c r="M59" s="16"/>
    </row>
    <row r="60" s="1" customFormat="1">
      <c r="B60" s="39"/>
      <c r="D60" s="162" t="s">
        <v>52</v>
      </c>
      <c r="E60" s="163"/>
      <c r="F60" s="164" t="s">
        <v>53</v>
      </c>
      <c r="G60" s="162" t="s">
        <v>52</v>
      </c>
      <c r="H60" s="163"/>
      <c r="I60" s="165"/>
      <c r="J60" s="166" t="s">
        <v>53</v>
      </c>
      <c r="K60" s="163"/>
      <c r="L60" s="163"/>
      <c r="M60" s="39"/>
    </row>
    <row r="61">
      <c r="B61" s="16"/>
      <c r="M61" s="16"/>
    </row>
    <row r="62">
      <c r="B62" s="16"/>
      <c r="M62" s="16"/>
    </row>
    <row r="63">
      <c r="B63" s="16"/>
      <c r="M63" s="16"/>
    </row>
    <row r="64" s="1" customFormat="1">
      <c r="B64" s="39"/>
      <c r="D64" s="159" t="s">
        <v>54</v>
      </c>
      <c r="E64" s="160"/>
      <c r="F64" s="160"/>
      <c r="G64" s="159" t="s">
        <v>55</v>
      </c>
      <c r="H64" s="160"/>
      <c r="I64" s="161"/>
      <c r="J64" s="161"/>
      <c r="K64" s="160"/>
      <c r="L64" s="160"/>
      <c r="M64" s="39"/>
    </row>
    <row r="65">
      <c r="B65" s="16"/>
      <c r="M65" s="16"/>
    </row>
    <row r="66">
      <c r="B66" s="16"/>
      <c r="M66" s="16"/>
    </row>
    <row r="67">
      <c r="B67" s="16"/>
      <c r="M67" s="16"/>
    </row>
    <row r="68">
      <c r="B68" s="16"/>
      <c r="M68" s="16"/>
    </row>
    <row r="69">
      <c r="B69" s="16"/>
      <c r="M69" s="16"/>
    </row>
    <row r="70">
      <c r="B70" s="16"/>
      <c r="M70" s="16"/>
    </row>
    <row r="71">
      <c r="B71" s="16"/>
      <c r="M71" s="16"/>
    </row>
    <row r="72">
      <c r="B72" s="16"/>
      <c r="M72" s="16"/>
    </row>
    <row r="73">
      <c r="B73" s="16"/>
      <c r="M73" s="16"/>
    </row>
    <row r="74">
      <c r="B74" s="16"/>
      <c r="M74" s="16"/>
    </row>
    <row r="75" s="1" customFormat="1">
      <c r="B75" s="39"/>
      <c r="D75" s="162" t="s">
        <v>52</v>
      </c>
      <c r="E75" s="163"/>
      <c r="F75" s="164" t="s">
        <v>53</v>
      </c>
      <c r="G75" s="162" t="s">
        <v>52</v>
      </c>
      <c r="H75" s="163"/>
      <c r="I75" s="165"/>
      <c r="J75" s="166" t="s">
        <v>53</v>
      </c>
      <c r="K75" s="163"/>
      <c r="L75" s="163"/>
      <c r="M75" s="39"/>
    </row>
    <row r="76" s="1" customFormat="1" ht="14.4" customHeight="1">
      <c r="B76" s="167"/>
      <c r="C76" s="168"/>
      <c r="D76" s="168"/>
      <c r="E76" s="168"/>
      <c r="F76" s="168"/>
      <c r="G76" s="168"/>
      <c r="H76" s="168"/>
      <c r="I76" s="169"/>
      <c r="J76" s="169"/>
      <c r="K76" s="168"/>
      <c r="L76" s="168"/>
      <c r="M76" s="39"/>
    </row>
    <row r="80" s="1" customFormat="1" ht="6.96" customHeight="1">
      <c r="B80" s="170"/>
      <c r="C80" s="171"/>
      <c r="D80" s="171"/>
      <c r="E80" s="171"/>
      <c r="F80" s="171"/>
      <c r="G80" s="171"/>
      <c r="H80" s="171"/>
      <c r="I80" s="172"/>
      <c r="J80" s="172"/>
      <c r="K80" s="171"/>
      <c r="L80" s="171"/>
      <c r="M80" s="39"/>
    </row>
    <row r="81" s="1" customFormat="1" ht="24.96" customHeight="1">
      <c r="B81" s="34"/>
      <c r="C81" s="19" t="s">
        <v>95</v>
      </c>
      <c r="D81" s="35"/>
      <c r="E81" s="35"/>
      <c r="F81" s="35"/>
      <c r="G81" s="35"/>
      <c r="H81" s="35"/>
      <c r="I81" s="132"/>
      <c r="J81" s="132"/>
      <c r="K81" s="35"/>
      <c r="L81" s="35"/>
      <c r="M81" s="39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132"/>
      <c r="J82" s="132"/>
      <c r="K82" s="35"/>
      <c r="L82" s="35"/>
      <c r="M82" s="39"/>
    </row>
    <row r="83" s="1" customFormat="1" ht="12" customHeight="1">
      <c r="B83" s="34"/>
      <c r="C83" s="28" t="s">
        <v>17</v>
      </c>
      <c r="D83" s="35"/>
      <c r="E83" s="35"/>
      <c r="F83" s="35"/>
      <c r="G83" s="35"/>
      <c r="H83" s="35"/>
      <c r="I83" s="132"/>
      <c r="J83" s="132"/>
      <c r="K83" s="35"/>
      <c r="L83" s="35"/>
      <c r="M83" s="39"/>
    </row>
    <row r="84" s="1" customFormat="1" ht="16.5" customHeight="1">
      <c r="B84" s="34"/>
      <c r="C84" s="35"/>
      <c r="D84" s="35"/>
      <c r="E84" s="173" t="str">
        <f>E7</f>
        <v>7.60 Kociánka přechod</v>
      </c>
      <c r="F84" s="28"/>
      <c r="G84" s="28"/>
      <c r="H84" s="28"/>
      <c r="I84" s="132"/>
      <c r="J84" s="132"/>
      <c r="K84" s="35"/>
      <c r="L84" s="35"/>
      <c r="M84" s="39"/>
    </row>
    <row r="85" s="1" customFormat="1" ht="12" customHeight="1">
      <c r="B85" s="34"/>
      <c r="C85" s="28" t="s">
        <v>89</v>
      </c>
      <c r="D85" s="35"/>
      <c r="E85" s="35"/>
      <c r="F85" s="35"/>
      <c r="G85" s="35"/>
      <c r="H85" s="35"/>
      <c r="I85" s="132"/>
      <c r="J85" s="132"/>
      <c r="K85" s="35"/>
      <c r="L85" s="35"/>
      <c r="M85" s="39"/>
    </row>
    <row r="86" s="1" customFormat="1" ht="16.5" customHeight="1">
      <c r="B86" s="34"/>
      <c r="C86" s="35"/>
      <c r="D86" s="35"/>
      <c r="E86" s="67" t="str">
        <f>E9</f>
        <v>7602018-9 - 7.60 Kociánka přechod</v>
      </c>
      <c r="F86" s="35"/>
      <c r="G86" s="35"/>
      <c r="H86" s="35"/>
      <c r="I86" s="132"/>
      <c r="J86" s="132"/>
      <c r="K86" s="35"/>
      <c r="L86" s="35"/>
      <c r="M86" s="39"/>
    </row>
    <row r="87" s="1" customFormat="1" ht="6.96" customHeight="1">
      <c r="B87" s="34"/>
      <c r="C87" s="35"/>
      <c r="D87" s="35"/>
      <c r="E87" s="35"/>
      <c r="F87" s="35"/>
      <c r="G87" s="35"/>
      <c r="H87" s="35"/>
      <c r="I87" s="132"/>
      <c r="J87" s="132"/>
      <c r="K87" s="35"/>
      <c r="L87" s="35"/>
      <c r="M87" s="39"/>
    </row>
    <row r="88" s="1" customFormat="1" ht="12" customHeight="1">
      <c r="B88" s="34"/>
      <c r="C88" s="28" t="s">
        <v>21</v>
      </c>
      <c r="D88" s="35"/>
      <c r="E88" s="35"/>
      <c r="F88" s="23" t="str">
        <f>F12</f>
        <v>Brno</v>
      </c>
      <c r="G88" s="35"/>
      <c r="H88" s="35"/>
      <c r="I88" s="135" t="s">
        <v>23</v>
      </c>
      <c r="J88" s="137" t="str">
        <f>IF(J12="","",J12)</f>
        <v>4. 10. 2018</v>
      </c>
      <c r="K88" s="35"/>
      <c r="L88" s="35"/>
      <c r="M88" s="39"/>
    </row>
    <row r="89" s="1" customFormat="1" ht="6.96" customHeight="1">
      <c r="B89" s="34"/>
      <c r="C89" s="35"/>
      <c r="D89" s="35"/>
      <c r="E89" s="35"/>
      <c r="F89" s="35"/>
      <c r="G89" s="35"/>
      <c r="H89" s="35"/>
      <c r="I89" s="132"/>
      <c r="J89" s="132"/>
      <c r="K89" s="35"/>
      <c r="L89" s="35"/>
      <c r="M89" s="39"/>
    </row>
    <row r="90" s="1" customFormat="1" ht="15.15" customHeight="1">
      <c r="B90" s="34"/>
      <c r="C90" s="28" t="s">
        <v>25</v>
      </c>
      <c r="D90" s="35"/>
      <c r="E90" s="35"/>
      <c r="F90" s="23" t="str">
        <f>E15</f>
        <v>Statutární město Brno</v>
      </c>
      <c r="G90" s="35"/>
      <c r="H90" s="35"/>
      <c r="I90" s="135" t="s">
        <v>33</v>
      </c>
      <c r="J90" s="174" t="str">
        <f>E21</f>
        <v xml:space="preserve"> </v>
      </c>
      <c r="K90" s="35"/>
      <c r="L90" s="35"/>
      <c r="M90" s="39"/>
    </row>
    <row r="91" s="1" customFormat="1" ht="15.15" customHeight="1">
      <c r="B91" s="34"/>
      <c r="C91" s="28" t="s">
        <v>31</v>
      </c>
      <c r="D91" s="35"/>
      <c r="E91" s="35"/>
      <c r="F91" s="23" t="str">
        <f>IF(E18="","",E18)</f>
        <v>Vyplň údaj</v>
      </c>
      <c r="G91" s="35"/>
      <c r="H91" s="35"/>
      <c r="I91" s="135" t="s">
        <v>35</v>
      </c>
      <c r="J91" s="174" t="str">
        <f>E24</f>
        <v xml:space="preserve"> </v>
      </c>
      <c r="K91" s="35"/>
      <c r="L91" s="35"/>
      <c r="M91" s="39"/>
    </row>
    <row r="92" s="1" customFormat="1" ht="10.32" customHeight="1">
      <c r="B92" s="34"/>
      <c r="C92" s="35"/>
      <c r="D92" s="35"/>
      <c r="E92" s="35"/>
      <c r="F92" s="35"/>
      <c r="G92" s="35"/>
      <c r="H92" s="35"/>
      <c r="I92" s="132"/>
      <c r="J92" s="132"/>
      <c r="K92" s="35"/>
      <c r="L92" s="35"/>
      <c r="M92" s="39"/>
    </row>
    <row r="93" s="1" customFormat="1" ht="29.28" customHeight="1">
      <c r="B93" s="34"/>
      <c r="C93" s="175" t="s">
        <v>96</v>
      </c>
      <c r="D93" s="176"/>
      <c r="E93" s="176"/>
      <c r="F93" s="176"/>
      <c r="G93" s="176"/>
      <c r="H93" s="176"/>
      <c r="I93" s="177" t="s">
        <v>97</v>
      </c>
      <c r="J93" s="177" t="s">
        <v>98</v>
      </c>
      <c r="K93" s="178" t="s">
        <v>99</v>
      </c>
      <c r="L93" s="176"/>
      <c r="M93" s="39"/>
    </row>
    <row r="94" s="1" customFormat="1" ht="10.32" customHeight="1">
      <c r="B94" s="34"/>
      <c r="C94" s="35"/>
      <c r="D94" s="35"/>
      <c r="E94" s="35"/>
      <c r="F94" s="35"/>
      <c r="G94" s="35"/>
      <c r="H94" s="35"/>
      <c r="I94" s="132"/>
      <c r="J94" s="132"/>
      <c r="K94" s="35"/>
      <c r="L94" s="35"/>
      <c r="M94" s="39"/>
    </row>
    <row r="95" s="1" customFormat="1" ht="22.8" customHeight="1">
      <c r="B95" s="34"/>
      <c r="C95" s="179" t="s">
        <v>100</v>
      </c>
      <c r="D95" s="35"/>
      <c r="E95" s="35"/>
      <c r="F95" s="35"/>
      <c r="G95" s="35"/>
      <c r="H95" s="35"/>
      <c r="I95" s="180">
        <f>Q117</f>
        <v>0</v>
      </c>
      <c r="J95" s="180">
        <f>R117</f>
        <v>0</v>
      </c>
      <c r="K95" s="101">
        <f>K117</f>
        <v>0</v>
      </c>
      <c r="L95" s="35"/>
      <c r="M95" s="39"/>
      <c r="AU95" s="13" t="s">
        <v>101</v>
      </c>
    </row>
    <row r="96" s="8" customFormat="1" ht="24.96" customHeight="1">
      <c r="B96" s="181"/>
      <c r="C96" s="182"/>
      <c r="D96" s="183" t="s">
        <v>102</v>
      </c>
      <c r="E96" s="184"/>
      <c r="F96" s="184"/>
      <c r="G96" s="184"/>
      <c r="H96" s="184"/>
      <c r="I96" s="185">
        <f>Q118</f>
        <v>0</v>
      </c>
      <c r="J96" s="185">
        <f>R118</f>
        <v>0</v>
      </c>
      <c r="K96" s="186">
        <f>K118</f>
        <v>0</v>
      </c>
      <c r="L96" s="182"/>
      <c r="M96" s="187"/>
    </row>
    <row r="97" s="9" customFormat="1" ht="19.92" customHeight="1">
      <c r="B97" s="188"/>
      <c r="C97" s="189"/>
      <c r="D97" s="190" t="s">
        <v>103</v>
      </c>
      <c r="E97" s="191"/>
      <c r="F97" s="191"/>
      <c r="G97" s="191"/>
      <c r="H97" s="191"/>
      <c r="I97" s="192">
        <f>Q119</f>
        <v>0</v>
      </c>
      <c r="J97" s="192">
        <f>R119</f>
        <v>0</v>
      </c>
      <c r="K97" s="193">
        <f>K119</f>
        <v>0</v>
      </c>
      <c r="L97" s="189"/>
      <c r="M97" s="194"/>
    </row>
    <row r="98" s="1" customFormat="1" ht="21.84" customHeight="1">
      <c r="B98" s="34"/>
      <c r="C98" s="35"/>
      <c r="D98" s="35"/>
      <c r="E98" s="35"/>
      <c r="F98" s="35"/>
      <c r="G98" s="35"/>
      <c r="H98" s="35"/>
      <c r="I98" s="132"/>
      <c r="J98" s="132"/>
      <c r="K98" s="35"/>
      <c r="L98" s="35"/>
      <c r="M98" s="39"/>
    </row>
    <row r="99" s="1" customFormat="1" ht="6.96" customHeight="1">
      <c r="B99" s="57"/>
      <c r="C99" s="58"/>
      <c r="D99" s="58"/>
      <c r="E99" s="58"/>
      <c r="F99" s="58"/>
      <c r="G99" s="58"/>
      <c r="H99" s="58"/>
      <c r="I99" s="169"/>
      <c r="J99" s="169"/>
      <c r="K99" s="58"/>
      <c r="L99" s="58"/>
      <c r="M99" s="39"/>
    </row>
    <row r="103" s="1" customFormat="1" ht="6.96" customHeight="1">
      <c r="B103" s="59"/>
      <c r="C103" s="60"/>
      <c r="D103" s="60"/>
      <c r="E103" s="60"/>
      <c r="F103" s="60"/>
      <c r="G103" s="60"/>
      <c r="H103" s="60"/>
      <c r="I103" s="172"/>
      <c r="J103" s="172"/>
      <c r="K103" s="60"/>
      <c r="L103" s="60"/>
      <c r="M103" s="39"/>
    </row>
    <row r="104" s="1" customFormat="1" ht="24.96" customHeight="1">
      <c r="B104" s="34"/>
      <c r="C104" s="19" t="s">
        <v>104</v>
      </c>
      <c r="D104" s="35"/>
      <c r="E104" s="35"/>
      <c r="F104" s="35"/>
      <c r="G104" s="35"/>
      <c r="H104" s="35"/>
      <c r="I104" s="132"/>
      <c r="J104" s="132"/>
      <c r="K104" s="35"/>
      <c r="L104" s="35"/>
      <c r="M104" s="39"/>
    </row>
    <row r="105" s="1" customFormat="1" ht="6.96" customHeight="1">
      <c r="B105" s="34"/>
      <c r="C105" s="35"/>
      <c r="D105" s="35"/>
      <c r="E105" s="35"/>
      <c r="F105" s="35"/>
      <c r="G105" s="35"/>
      <c r="H105" s="35"/>
      <c r="I105" s="132"/>
      <c r="J105" s="132"/>
      <c r="K105" s="35"/>
      <c r="L105" s="35"/>
      <c r="M105" s="39"/>
    </row>
    <row r="106" s="1" customFormat="1" ht="12" customHeight="1">
      <c r="B106" s="34"/>
      <c r="C106" s="28" t="s">
        <v>17</v>
      </c>
      <c r="D106" s="35"/>
      <c r="E106" s="35"/>
      <c r="F106" s="35"/>
      <c r="G106" s="35"/>
      <c r="H106" s="35"/>
      <c r="I106" s="132"/>
      <c r="J106" s="132"/>
      <c r="K106" s="35"/>
      <c r="L106" s="35"/>
      <c r="M106" s="39"/>
    </row>
    <row r="107" s="1" customFormat="1" ht="16.5" customHeight="1">
      <c r="B107" s="34"/>
      <c r="C107" s="35"/>
      <c r="D107" s="35"/>
      <c r="E107" s="173" t="str">
        <f>E7</f>
        <v>7.60 Kociánka přechod</v>
      </c>
      <c r="F107" s="28"/>
      <c r="G107" s="28"/>
      <c r="H107" s="28"/>
      <c r="I107" s="132"/>
      <c r="J107" s="132"/>
      <c r="K107" s="35"/>
      <c r="L107" s="35"/>
      <c r="M107" s="39"/>
    </row>
    <row r="108" s="1" customFormat="1" ht="12" customHeight="1">
      <c r="B108" s="34"/>
      <c r="C108" s="28" t="s">
        <v>89</v>
      </c>
      <c r="D108" s="35"/>
      <c r="E108" s="35"/>
      <c r="F108" s="35"/>
      <c r="G108" s="35"/>
      <c r="H108" s="35"/>
      <c r="I108" s="132"/>
      <c r="J108" s="132"/>
      <c r="K108" s="35"/>
      <c r="L108" s="35"/>
      <c r="M108" s="39"/>
    </row>
    <row r="109" s="1" customFormat="1" ht="16.5" customHeight="1">
      <c r="B109" s="34"/>
      <c r="C109" s="35"/>
      <c r="D109" s="35"/>
      <c r="E109" s="67" t="str">
        <f>E9</f>
        <v>7602018-9 - 7.60 Kociánka přechod</v>
      </c>
      <c r="F109" s="35"/>
      <c r="G109" s="35"/>
      <c r="H109" s="35"/>
      <c r="I109" s="132"/>
      <c r="J109" s="132"/>
      <c r="K109" s="35"/>
      <c r="L109" s="35"/>
      <c r="M109" s="39"/>
    </row>
    <row r="110" s="1" customFormat="1" ht="6.96" customHeight="1">
      <c r="B110" s="34"/>
      <c r="C110" s="35"/>
      <c r="D110" s="35"/>
      <c r="E110" s="35"/>
      <c r="F110" s="35"/>
      <c r="G110" s="35"/>
      <c r="H110" s="35"/>
      <c r="I110" s="132"/>
      <c r="J110" s="132"/>
      <c r="K110" s="35"/>
      <c r="L110" s="35"/>
      <c r="M110" s="39"/>
    </row>
    <row r="111" s="1" customFormat="1" ht="12" customHeight="1">
      <c r="B111" s="34"/>
      <c r="C111" s="28" t="s">
        <v>21</v>
      </c>
      <c r="D111" s="35"/>
      <c r="E111" s="35"/>
      <c r="F111" s="23" t="str">
        <f>F12</f>
        <v>Brno</v>
      </c>
      <c r="G111" s="35"/>
      <c r="H111" s="35"/>
      <c r="I111" s="135" t="s">
        <v>23</v>
      </c>
      <c r="J111" s="137" t="str">
        <f>IF(J12="","",J12)</f>
        <v>4. 10. 2018</v>
      </c>
      <c r="K111" s="35"/>
      <c r="L111" s="35"/>
      <c r="M111" s="39"/>
    </row>
    <row r="112" s="1" customFormat="1" ht="6.96" customHeight="1">
      <c r="B112" s="34"/>
      <c r="C112" s="35"/>
      <c r="D112" s="35"/>
      <c r="E112" s="35"/>
      <c r="F112" s="35"/>
      <c r="G112" s="35"/>
      <c r="H112" s="35"/>
      <c r="I112" s="132"/>
      <c r="J112" s="132"/>
      <c r="K112" s="35"/>
      <c r="L112" s="35"/>
      <c r="M112" s="39"/>
    </row>
    <row r="113" s="1" customFormat="1" ht="15.15" customHeight="1">
      <c r="B113" s="34"/>
      <c r="C113" s="28" t="s">
        <v>25</v>
      </c>
      <c r="D113" s="35"/>
      <c r="E113" s="35"/>
      <c r="F113" s="23" t="str">
        <f>E15</f>
        <v>Statutární město Brno</v>
      </c>
      <c r="G113" s="35"/>
      <c r="H113" s="35"/>
      <c r="I113" s="135" t="s">
        <v>33</v>
      </c>
      <c r="J113" s="174" t="str">
        <f>E21</f>
        <v xml:space="preserve"> </v>
      </c>
      <c r="K113" s="35"/>
      <c r="L113" s="35"/>
      <c r="M113" s="39"/>
    </row>
    <row r="114" s="1" customFormat="1" ht="15.15" customHeight="1">
      <c r="B114" s="34"/>
      <c r="C114" s="28" t="s">
        <v>31</v>
      </c>
      <c r="D114" s="35"/>
      <c r="E114" s="35"/>
      <c r="F114" s="23" t="str">
        <f>IF(E18="","",E18)</f>
        <v>Vyplň údaj</v>
      </c>
      <c r="G114" s="35"/>
      <c r="H114" s="35"/>
      <c r="I114" s="135" t="s">
        <v>35</v>
      </c>
      <c r="J114" s="174" t="str">
        <f>E24</f>
        <v xml:space="preserve"> </v>
      </c>
      <c r="K114" s="35"/>
      <c r="L114" s="35"/>
      <c r="M114" s="39"/>
    </row>
    <row r="115" s="1" customFormat="1" ht="10.32" customHeight="1">
      <c r="B115" s="34"/>
      <c r="C115" s="35"/>
      <c r="D115" s="35"/>
      <c r="E115" s="35"/>
      <c r="F115" s="35"/>
      <c r="G115" s="35"/>
      <c r="H115" s="35"/>
      <c r="I115" s="132"/>
      <c r="J115" s="132"/>
      <c r="K115" s="35"/>
      <c r="L115" s="35"/>
      <c r="M115" s="39"/>
    </row>
    <row r="116" s="10" customFormat="1" ht="29.28" customHeight="1">
      <c r="B116" s="195"/>
      <c r="C116" s="196" t="s">
        <v>105</v>
      </c>
      <c r="D116" s="197" t="s">
        <v>62</v>
      </c>
      <c r="E116" s="197" t="s">
        <v>58</v>
      </c>
      <c r="F116" s="197" t="s">
        <v>59</v>
      </c>
      <c r="G116" s="197" t="s">
        <v>106</v>
      </c>
      <c r="H116" s="197" t="s">
        <v>107</v>
      </c>
      <c r="I116" s="198" t="s">
        <v>108</v>
      </c>
      <c r="J116" s="198" t="s">
        <v>109</v>
      </c>
      <c r="K116" s="197" t="s">
        <v>99</v>
      </c>
      <c r="L116" s="199" t="s">
        <v>110</v>
      </c>
      <c r="M116" s="200"/>
      <c r="N116" s="91" t="s">
        <v>1</v>
      </c>
      <c r="O116" s="92" t="s">
        <v>41</v>
      </c>
      <c r="P116" s="92" t="s">
        <v>111</v>
      </c>
      <c r="Q116" s="92" t="s">
        <v>112</v>
      </c>
      <c r="R116" s="92" t="s">
        <v>113</v>
      </c>
      <c r="S116" s="92" t="s">
        <v>114</v>
      </c>
      <c r="T116" s="92" t="s">
        <v>115</v>
      </c>
      <c r="U116" s="92" t="s">
        <v>116</v>
      </c>
      <c r="V116" s="92" t="s">
        <v>117</v>
      </c>
      <c r="W116" s="92" t="s">
        <v>118</v>
      </c>
      <c r="X116" s="93" t="s">
        <v>119</v>
      </c>
    </row>
    <row r="117" s="1" customFormat="1" ht="22.8" customHeight="1">
      <c r="B117" s="34"/>
      <c r="C117" s="98" t="s">
        <v>120</v>
      </c>
      <c r="D117" s="35"/>
      <c r="E117" s="35"/>
      <c r="F117" s="35"/>
      <c r="G117" s="35"/>
      <c r="H117" s="35"/>
      <c r="I117" s="132"/>
      <c r="J117" s="132"/>
      <c r="K117" s="201">
        <f>BK117</f>
        <v>0</v>
      </c>
      <c r="L117" s="35"/>
      <c r="M117" s="39"/>
      <c r="N117" s="94"/>
      <c r="O117" s="95"/>
      <c r="P117" s="95"/>
      <c r="Q117" s="202">
        <f>Q118</f>
        <v>0</v>
      </c>
      <c r="R117" s="202">
        <f>R118</f>
        <v>0</v>
      </c>
      <c r="S117" s="95"/>
      <c r="T117" s="203">
        <f>T118</f>
        <v>0</v>
      </c>
      <c r="U117" s="95"/>
      <c r="V117" s="203">
        <f>V118</f>
        <v>0.00364</v>
      </c>
      <c r="W117" s="95"/>
      <c r="X117" s="204">
        <f>X118</f>
        <v>0</v>
      </c>
      <c r="AT117" s="13" t="s">
        <v>78</v>
      </c>
      <c r="AU117" s="13" t="s">
        <v>101</v>
      </c>
      <c r="BK117" s="205">
        <f>BK118</f>
        <v>0</v>
      </c>
    </row>
    <row r="118" s="11" customFormat="1" ht="25.92" customHeight="1">
      <c r="B118" s="206"/>
      <c r="C118" s="207"/>
      <c r="D118" s="208" t="s">
        <v>78</v>
      </c>
      <c r="E118" s="209" t="s">
        <v>121</v>
      </c>
      <c r="F118" s="209" t="s">
        <v>122</v>
      </c>
      <c r="G118" s="207"/>
      <c r="H118" s="207"/>
      <c r="I118" s="210"/>
      <c r="J118" s="210"/>
      <c r="K118" s="211">
        <f>BK118</f>
        <v>0</v>
      </c>
      <c r="L118" s="207"/>
      <c r="M118" s="212"/>
      <c r="N118" s="213"/>
      <c r="O118" s="214"/>
      <c r="P118" s="214"/>
      <c r="Q118" s="215">
        <f>Q119</f>
        <v>0</v>
      </c>
      <c r="R118" s="215">
        <f>R119</f>
        <v>0</v>
      </c>
      <c r="S118" s="214"/>
      <c r="T118" s="216">
        <f>T119</f>
        <v>0</v>
      </c>
      <c r="U118" s="214"/>
      <c r="V118" s="216">
        <f>V119</f>
        <v>0.00364</v>
      </c>
      <c r="W118" s="214"/>
      <c r="X118" s="217">
        <f>X119</f>
        <v>0</v>
      </c>
      <c r="AR118" s="218" t="s">
        <v>123</v>
      </c>
      <c r="AT118" s="219" t="s">
        <v>78</v>
      </c>
      <c r="AU118" s="219" t="s">
        <v>79</v>
      </c>
      <c r="AY118" s="218" t="s">
        <v>124</v>
      </c>
      <c r="BK118" s="220">
        <f>BK119</f>
        <v>0</v>
      </c>
    </row>
    <row r="119" s="11" customFormat="1" ht="22.8" customHeight="1">
      <c r="B119" s="206"/>
      <c r="C119" s="207"/>
      <c r="D119" s="208" t="s">
        <v>78</v>
      </c>
      <c r="E119" s="221" t="s">
        <v>125</v>
      </c>
      <c r="F119" s="221" t="s">
        <v>126</v>
      </c>
      <c r="G119" s="207"/>
      <c r="H119" s="207"/>
      <c r="I119" s="210"/>
      <c r="J119" s="210"/>
      <c r="K119" s="222">
        <f>BK119</f>
        <v>0</v>
      </c>
      <c r="L119" s="207"/>
      <c r="M119" s="212"/>
      <c r="N119" s="213"/>
      <c r="O119" s="214"/>
      <c r="P119" s="214"/>
      <c r="Q119" s="215">
        <f>SUM(Q120:Q190)</f>
        <v>0</v>
      </c>
      <c r="R119" s="215">
        <f>SUM(R120:R190)</f>
        <v>0</v>
      </c>
      <c r="S119" s="214"/>
      <c r="T119" s="216">
        <f>SUM(T120:T190)</f>
        <v>0</v>
      </c>
      <c r="U119" s="214"/>
      <c r="V119" s="216">
        <f>SUM(V120:V190)</f>
        <v>0.00364</v>
      </c>
      <c r="W119" s="214"/>
      <c r="X119" s="217">
        <f>SUM(X120:X190)</f>
        <v>0</v>
      </c>
      <c r="AR119" s="218" t="s">
        <v>123</v>
      </c>
      <c r="AT119" s="219" t="s">
        <v>78</v>
      </c>
      <c r="AU119" s="219" t="s">
        <v>85</v>
      </c>
      <c r="AY119" s="218" t="s">
        <v>124</v>
      </c>
      <c r="BK119" s="220">
        <f>SUM(BK120:BK190)</f>
        <v>0</v>
      </c>
    </row>
    <row r="120" s="1" customFormat="1" ht="24" customHeight="1">
      <c r="B120" s="34"/>
      <c r="C120" s="223" t="s">
        <v>85</v>
      </c>
      <c r="D120" s="223" t="s">
        <v>127</v>
      </c>
      <c r="E120" s="224" t="s">
        <v>128</v>
      </c>
      <c r="F120" s="225" t="s">
        <v>129</v>
      </c>
      <c r="G120" s="226" t="s">
        <v>130</v>
      </c>
      <c r="H120" s="227">
        <v>2</v>
      </c>
      <c r="I120" s="228"/>
      <c r="J120" s="228"/>
      <c r="K120" s="229">
        <f>ROUND(P120*H120,2)</f>
        <v>0</v>
      </c>
      <c r="L120" s="225" t="s">
        <v>131</v>
      </c>
      <c r="M120" s="39"/>
      <c r="N120" s="230" t="s">
        <v>1</v>
      </c>
      <c r="O120" s="231" t="s">
        <v>42</v>
      </c>
      <c r="P120" s="232">
        <f>I120+J120</f>
        <v>0</v>
      </c>
      <c r="Q120" s="232">
        <f>ROUND(I120*H120,2)</f>
        <v>0</v>
      </c>
      <c r="R120" s="232">
        <f>ROUND(J120*H120,2)</f>
        <v>0</v>
      </c>
      <c r="S120" s="82"/>
      <c r="T120" s="233">
        <f>S120*H120</f>
        <v>0</v>
      </c>
      <c r="U120" s="233">
        <v>0</v>
      </c>
      <c r="V120" s="233">
        <f>U120*H120</f>
        <v>0</v>
      </c>
      <c r="W120" s="233">
        <v>0</v>
      </c>
      <c r="X120" s="234">
        <f>W120*H120</f>
        <v>0</v>
      </c>
      <c r="AR120" s="235" t="s">
        <v>132</v>
      </c>
      <c r="AT120" s="235" t="s">
        <v>127</v>
      </c>
      <c r="AU120" s="235" t="s">
        <v>87</v>
      </c>
      <c r="AY120" s="13" t="s">
        <v>124</v>
      </c>
      <c r="BE120" s="236">
        <f>IF(O120="základní",K120,0)</f>
        <v>0</v>
      </c>
      <c r="BF120" s="236">
        <f>IF(O120="snížená",K120,0)</f>
        <v>0</v>
      </c>
      <c r="BG120" s="236">
        <f>IF(O120="zákl. přenesená",K120,0)</f>
        <v>0</v>
      </c>
      <c r="BH120" s="236">
        <f>IF(O120="sníž. přenesená",K120,0)</f>
        <v>0</v>
      </c>
      <c r="BI120" s="236">
        <f>IF(O120="nulová",K120,0)</f>
        <v>0</v>
      </c>
      <c r="BJ120" s="13" t="s">
        <v>85</v>
      </c>
      <c r="BK120" s="236">
        <f>ROUND(P120*H120,2)</f>
        <v>0</v>
      </c>
      <c r="BL120" s="13" t="s">
        <v>132</v>
      </c>
      <c r="BM120" s="235" t="s">
        <v>133</v>
      </c>
    </row>
    <row r="121" s="1" customFormat="1">
      <c r="B121" s="34"/>
      <c r="C121" s="35"/>
      <c r="D121" s="237" t="s">
        <v>134</v>
      </c>
      <c r="E121" s="35"/>
      <c r="F121" s="238" t="s">
        <v>135</v>
      </c>
      <c r="G121" s="35"/>
      <c r="H121" s="35"/>
      <c r="I121" s="132"/>
      <c r="J121" s="132"/>
      <c r="K121" s="35"/>
      <c r="L121" s="35"/>
      <c r="M121" s="39"/>
      <c r="N121" s="239"/>
      <c r="O121" s="82"/>
      <c r="P121" s="82"/>
      <c r="Q121" s="82"/>
      <c r="R121" s="82"/>
      <c r="S121" s="82"/>
      <c r="T121" s="82"/>
      <c r="U121" s="82"/>
      <c r="V121" s="82"/>
      <c r="W121" s="82"/>
      <c r="X121" s="83"/>
      <c r="AT121" s="13" t="s">
        <v>134</v>
      </c>
      <c r="AU121" s="13" t="s">
        <v>87</v>
      </c>
    </row>
    <row r="122" s="1" customFormat="1" ht="24" customHeight="1">
      <c r="B122" s="34"/>
      <c r="C122" s="223" t="s">
        <v>87</v>
      </c>
      <c r="D122" s="223" t="s">
        <v>127</v>
      </c>
      <c r="E122" s="224" t="s">
        <v>136</v>
      </c>
      <c r="F122" s="225" t="s">
        <v>137</v>
      </c>
      <c r="G122" s="226" t="s">
        <v>130</v>
      </c>
      <c r="H122" s="227">
        <v>2</v>
      </c>
      <c r="I122" s="228"/>
      <c r="J122" s="228"/>
      <c r="K122" s="229">
        <f>ROUND(P122*H122,2)</f>
        <v>0</v>
      </c>
      <c r="L122" s="225" t="s">
        <v>131</v>
      </c>
      <c r="M122" s="39"/>
      <c r="N122" s="230" t="s">
        <v>1</v>
      </c>
      <c r="O122" s="231" t="s">
        <v>42</v>
      </c>
      <c r="P122" s="232">
        <f>I122+J122</f>
        <v>0</v>
      </c>
      <c r="Q122" s="232">
        <f>ROUND(I122*H122,2)</f>
        <v>0</v>
      </c>
      <c r="R122" s="232">
        <f>ROUND(J122*H122,2)</f>
        <v>0</v>
      </c>
      <c r="S122" s="82"/>
      <c r="T122" s="233">
        <f>S122*H122</f>
        <v>0</v>
      </c>
      <c r="U122" s="233">
        <v>0</v>
      </c>
      <c r="V122" s="233">
        <f>U122*H122</f>
        <v>0</v>
      </c>
      <c r="W122" s="233">
        <v>0</v>
      </c>
      <c r="X122" s="234">
        <f>W122*H122</f>
        <v>0</v>
      </c>
      <c r="AR122" s="235" t="s">
        <v>132</v>
      </c>
      <c r="AT122" s="235" t="s">
        <v>127</v>
      </c>
      <c r="AU122" s="235" t="s">
        <v>87</v>
      </c>
      <c r="AY122" s="13" t="s">
        <v>124</v>
      </c>
      <c r="BE122" s="236">
        <f>IF(O122="základní",K122,0)</f>
        <v>0</v>
      </c>
      <c r="BF122" s="236">
        <f>IF(O122="snížená",K122,0)</f>
        <v>0</v>
      </c>
      <c r="BG122" s="236">
        <f>IF(O122="zákl. přenesená",K122,0)</f>
        <v>0</v>
      </c>
      <c r="BH122" s="236">
        <f>IF(O122="sníž. přenesená",K122,0)</f>
        <v>0</v>
      </c>
      <c r="BI122" s="236">
        <f>IF(O122="nulová",K122,0)</f>
        <v>0</v>
      </c>
      <c r="BJ122" s="13" t="s">
        <v>85</v>
      </c>
      <c r="BK122" s="236">
        <f>ROUND(P122*H122,2)</f>
        <v>0</v>
      </c>
      <c r="BL122" s="13" t="s">
        <v>132</v>
      </c>
      <c r="BM122" s="235" t="s">
        <v>138</v>
      </c>
    </row>
    <row r="123" s="1" customFormat="1">
      <c r="B123" s="34"/>
      <c r="C123" s="35"/>
      <c r="D123" s="237" t="s">
        <v>134</v>
      </c>
      <c r="E123" s="35"/>
      <c r="F123" s="238" t="s">
        <v>139</v>
      </c>
      <c r="G123" s="35"/>
      <c r="H123" s="35"/>
      <c r="I123" s="132"/>
      <c r="J123" s="132"/>
      <c r="K123" s="35"/>
      <c r="L123" s="35"/>
      <c r="M123" s="39"/>
      <c r="N123" s="239"/>
      <c r="O123" s="82"/>
      <c r="P123" s="82"/>
      <c r="Q123" s="82"/>
      <c r="R123" s="82"/>
      <c r="S123" s="82"/>
      <c r="T123" s="82"/>
      <c r="U123" s="82"/>
      <c r="V123" s="82"/>
      <c r="W123" s="82"/>
      <c r="X123" s="83"/>
      <c r="AT123" s="13" t="s">
        <v>134</v>
      </c>
      <c r="AU123" s="13" t="s">
        <v>87</v>
      </c>
    </row>
    <row r="124" s="1" customFormat="1" ht="24" customHeight="1">
      <c r="B124" s="34"/>
      <c r="C124" s="223" t="s">
        <v>123</v>
      </c>
      <c r="D124" s="223" t="s">
        <v>127</v>
      </c>
      <c r="E124" s="224" t="s">
        <v>140</v>
      </c>
      <c r="F124" s="225" t="s">
        <v>141</v>
      </c>
      <c r="G124" s="226" t="s">
        <v>130</v>
      </c>
      <c r="H124" s="227">
        <v>1</v>
      </c>
      <c r="I124" s="228"/>
      <c r="J124" s="228"/>
      <c r="K124" s="229">
        <f>ROUND(P124*H124,2)</f>
        <v>0</v>
      </c>
      <c r="L124" s="225" t="s">
        <v>131</v>
      </c>
      <c r="M124" s="39"/>
      <c r="N124" s="230" t="s">
        <v>1</v>
      </c>
      <c r="O124" s="231" t="s">
        <v>42</v>
      </c>
      <c r="P124" s="232">
        <f>I124+J124</f>
        <v>0</v>
      </c>
      <c r="Q124" s="232">
        <f>ROUND(I124*H124,2)</f>
        <v>0</v>
      </c>
      <c r="R124" s="232">
        <f>ROUND(J124*H124,2)</f>
        <v>0</v>
      </c>
      <c r="S124" s="82"/>
      <c r="T124" s="233">
        <f>S124*H124</f>
        <v>0</v>
      </c>
      <c r="U124" s="233">
        <v>0</v>
      </c>
      <c r="V124" s="233">
        <f>U124*H124</f>
        <v>0</v>
      </c>
      <c r="W124" s="233">
        <v>0</v>
      </c>
      <c r="X124" s="234">
        <f>W124*H124</f>
        <v>0</v>
      </c>
      <c r="AR124" s="235" t="s">
        <v>132</v>
      </c>
      <c r="AT124" s="235" t="s">
        <v>127</v>
      </c>
      <c r="AU124" s="235" t="s">
        <v>87</v>
      </c>
      <c r="AY124" s="13" t="s">
        <v>124</v>
      </c>
      <c r="BE124" s="236">
        <f>IF(O124="základní",K124,0)</f>
        <v>0</v>
      </c>
      <c r="BF124" s="236">
        <f>IF(O124="snížená",K124,0)</f>
        <v>0</v>
      </c>
      <c r="BG124" s="236">
        <f>IF(O124="zákl. přenesená",K124,0)</f>
        <v>0</v>
      </c>
      <c r="BH124" s="236">
        <f>IF(O124="sníž. přenesená",K124,0)</f>
        <v>0</v>
      </c>
      <c r="BI124" s="236">
        <f>IF(O124="nulová",K124,0)</f>
        <v>0</v>
      </c>
      <c r="BJ124" s="13" t="s">
        <v>85</v>
      </c>
      <c r="BK124" s="236">
        <f>ROUND(P124*H124,2)</f>
        <v>0</v>
      </c>
      <c r="BL124" s="13" t="s">
        <v>132</v>
      </c>
      <c r="BM124" s="235" t="s">
        <v>142</v>
      </c>
    </row>
    <row r="125" s="1" customFormat="1">
      <c r="B125" s="34"/>
      <c r="C125" s="35"/>
      <c r="D125" s="237" t="s">
        <v>134</v>
      </c>
      <c r="E125" s="35"/>
      <c r="F125" s="238" t="s">
        <v>143</v>
      </c>
      <c r="G125" s="35"/>
      <c r="H125" s="35"/>
      <c r="I125" s="132"/>
      <c r="J125" s="132"/>
      <c r="K125" s="35"/>
      <c r="L125" s="35"/>
      <c r="M125" s="39"/>
      <c r="N125" s="239"/>
      <c r="O125" s="82"/>
      <c r="P125" s="82"/>
      <c r="Q125" s="82"/>
      <c r="R125" s="82"/>
      <c r="S125" s="82"/>
      <c r="T125" s="82"/>
      <c r="U125" s="82"/>
      <c r="V125" s="82"/>
      <c r="W125" s="82"/>
      <c r="X125" s="83"/>
      <c r="AT125" s="13" t="s">
        <v>134</v>
      </c>
      <c r="AU125" s="13" t="s">
        <v>87</v>
      </c>
    </row>
    <row r="126" s="1" customFormat="1" ht="24" customHeight="1">
      <c r="B126" s="34"/>
      <c r="C126" s="223" t="s">
        <v>144</v>
      </c>
      <c r="D126" s="223" t="s">
        <v>127</v>
      </c>
      <c r="E126" s="224" t="s">
        <v>145</v>
      </c>
      <c r="F126" s="225" t="s">
        <v>146</v>
      </c>
      <c r="G126" s="226" t="s">
        <v>130</v>
      </c>
      <c r="H126" s="227">
        <v>1</v>
      </c>
      <c r="I126" s="228"/>
      <c r="J126" s="228"/>
      <c r="K126" s="229">
        <f>ROUND(P126*H126,2)</f>
        <v>0</v>
      </c>
      <c r="L126" s="225" t="s">
        <v>131</v>
      </c>
      <c r="M126" s="39"/>
      <c r="N126" s="230" t="s">
        <v>1</v>
      </c>
      <c r="O126" s="231" t="s">
        <v>42</v>
      </c>
      <c r="P126" s="232">
        <f>I126+J126</f>
        <v>0</v>
      </c>
      <c r="Q126" s="232">
        <f>ROUND(I126*H126,2)</f>
        <v>0</v>
      </c>
      <c r="R126" s="232">
        <f>ROUND(J126*H126,2)</f>
        <v>0</v>
      </c>
      <c r="S126" s="82"/>
      <c r="T126" s="233">
        <f>S126*H126</f>
        <v>0</v>
      </c>
      <c r="U126" s="233">
        <v>0</v>
      </c>
      <c r="V126" s="233">
        <f>U126*H126</f>
        <v>0</v>
      </c>
      <c r="W126" s="233">
        <v>0</v>
      </c>
      <c r="X126" s="234">
        <f>W126*H126</f>
        <v>0</v>
      </c>
      <c r="AR126" s="235" t="s">
        <v>132</v>
      </c>
      <c r="AT126" s="235" t="s">
        <v>127</v>
      </c>
      <c r="AU126" s="235" t="s">
        <v>87</v>
      </c>
      <c r="AY126" s="13" t="s">
        <v>124</v>
      </c>
      <c r="BE126" s="236">
        <f>IF(O126="základní",K126,0)</f>
        <v>0</v>
      </c>
      <c r="BF126" s="236">
        <f>IF(O126="snížená",K126,0)</f>
        <v>0</v>
      </c>
      <c r="BG126" s="236">
        <f>IF(O126="zákl. přenesená",K126,0)</f>
        <v>0</v>
      </c>
      <c r="BH126" s="236">
        <f>IF(O126="sníž. přenesená",K126,0)</f>
        <v>0</v>
      </c>
      <c r="BI126" s="236">
        <f>IF(O126="nulová",K126,0)</f>
        <v>0</v>
      </c>
      <c r="BJ126" s="13" t="s">
        <v>85</v>
      </c>
      <c r="BK126" s="236">
        <f>ROUND(P126*H126,2)</f>
        <v>0</v>
      </c>
      <c r="BL126" s="13" t="s">
        <v>132</v>
      </c>
      <c r="BM126" s="235" t="s">
        <v>147</v>
      </c>
    </row>
    <row r="127" s="1" customFormat="1">
      <c r="B127" s="34"/>
      <c r="C127" s="35"/>
      <c r="D127" s="237" t="s">
        <v>134</v>
      </c>
      <c r="E127" s="35"/>
      <c r="F127" s="238" t="s">
        <v>148</v>
      </c>
      <c r="G127" s="35"/>
      <c r="H127" s="35"/>
      <c r="I127" s="132"/>
      <c r="J127" s="132"/>
      <c r="K127" s="35"/>
      <c r="L127" s="35"/>
      <c r="M127" s="39"/>
      <c r="N127" s="239"/>
      <c r="O127" s="82"/>
      <c r="P127" s="82"/>
      <c r="Q127" s="82"/>
      <c r="R127" s="82"/>
      <c r="S127" s="82"/>
      <c r="T127" s="82"/>
      <c r="U127" s="82"/>
      <c r="V127" s="82"/>
      <c r="W127" s="82"/>
      <c r="X127" s="83"/>
      <c r="AT127" s="13" t="s">
        <v>134</v>
      </c>
      <c r="AU127" s="13" t="s">
        <v>87</v>
      </c>
    </row>
    <row r="128" s="1" customFormat="1" ht="16.5" customHeight="1">
      <c r="B128" s="34"/>
      <c r="C128" s="240" t="s">
        <v>149</v>
      </c>
      <c r="D128" s="240" t="s">
        <v>121</v>
      </c>
      <c r="E128" s="241" t="s">
        <v>150</v>
      </c>
      <c r="F128" s="242" t="s">
        <v>151</v>
      </c>
      <c r="G128" s="243" t="s">
        <v>130</v>
      </c>
      <c r="H128" s="244">
        <v>4</v>
      </c>
      <c r="I128" s="245"/>
      <c r="J128" s="246"/>
      <c r="K128" s="247">
        <f>ROUND(P128*H128,2)</f>
        <v>0</v>
      </c>
      <c r="L128" s="242" t="s">
        <v>1</v>
      </c>
      <c r="M128" s="248"/>
      <c r="N128" s="249" t="s">
        <v>1</v>
      </c>
      <c r="O128" s="231" t="s">
        <v>42</v>
      </c>
      <c r="P128" s="232">
        <f>I128+J128</f>
        <v>0</v>
      </c>
      <c r="Q128" s="232">
        <f>ROUND(I128*H128,2)</f>
        <v>0</v>
      </c>
      <c r="R128" s="232">
        <f>ROUND(J128*H128,2)</f>
        <v>0</v>
      </c>
      <c r="S128" s="82"/>
      <c r="T128" s="233">
        <f>S128*H128</f>
        <v>0</v>
      </c>
      <c r="U128" s="233">
        <v>0</v>
      </c>
      <c r="V128" s="233">
        <f>U128*H128</f>
        <v>0</v>
      </c>
      <c r="W128" s="233">
        <v>0</v>
      </c>
      <c r="X128" s="234">
        <f>W128*H128</f>
        <v>0</v>
      </c>
      <c r="AR128" s="235" t="s">
        <v>152</v>
      </c>
      <c r="AT128" s="235" t="s">
        <v>121</v>
      </c>
      <c r="AU128" s="235" t="s">
        <v>87</v>
      </c>
      <c r="AY128" s="13" t="s">
        <v>124</v>
      </c>
      <c r="BE128" s="236">
        <f>IF(O128="základní",K128,0)</f>
        <v>0</v>
      </c>
      <c r="BF128" s="236">
        <f>IF(O128="snížená",K128,0)</f>
        <v>0</v>
      </c>
      <c r="BG128" s="236">
        <f>IF(O128="zákl. přenesená",K128,0)</f>
        <v>0</v>
      </c>
      <c r="BH128" s="236">
        <f>IF(O128="sníž. přenesená",K128,0)</f>
        <v>0</v>
      </c>
      <c r="BI128" s="236">
        <f>IF(O128="nulová",K128,0)</f>
        <v>0</v>
      </c>
      <c r="BJ128" s="13" t="s">
        <v>85</v>
      </c>
      <c r="BK128" s="236">
        <f>ROUND(P128*H128,2)</f>
        <v>0</v>
      </c>
      <c r="BL128" s="13" t="s">
        <v>132</v>
      </c>
      <c r="BM128" s="235" t="s">
        <v>153</v>
      </c>
    </row>
    <row r="129" s="1" customFormat="1">
      <c r="B129" s="34"/>
      <c r="C129" s="35"/>
      <c r="D129" s="237" t="s">
        <v>134</v>
      </c>
      <c r="E129" s="35"/>
      <c r="F129" s="238" t="s">
        <v>154</v>
      </c>
      <c r="G129" s="35"/>
      <c r="H129" s="35"/>
      <c r="I129" s="132"/>
      <c r="J129" s="132"/>
      <c r="K129" s="35"/>
      <c r="L129" s="35"/>
      <c r="M129" s="39"/>
      <c r="N129" s="239"/>
      <c r="O129" s="82"/>
      <c r="P129" s="82"/>
      <c r="Q129" s="82"/>
      <c r="R129" s="82"/>
      <c r="S129" s="82"/>
      <c r="T129" s="82"/>
      <c r="U129" s="82"/>
      <c r="V129" s="82"/>
      <c r="W129" s="82"/>
      <c r="X129" s="83"/>
      <c r="AT129" s="13" t="s">
        <v>134</v>
      </c>
      <c r="AU129" s="13" t="s">
        <v>87</v>
      </c>
    </row>
    <row r="130" s="1" customFormat="1">
      <c r="B130" s="34"/>
      <c r="C130" s="35"/>
      <c r="D130" s="237" t="s">
        <v>155</v>
      </c>
      <c r="E130" s="35"/>
      <c r="F130" s="250" t="s">
        <v>156</v>
      </c>
      <c r="G130" s="35"/>
      <c r="H130" s="35"/>
      <c r="I130" s="132"/>
      <c r="J130" s="132"/>
      <c r="K130" s="35"/>
      <c r="L130" s="35"/>
      <c r="M130" s="39"/>
      <c r="N130" s="239"/>
      <c r="O130" s="82"/>
      <c r="P130" s="82"/>
      <c r="Q130" s="82"/>
      <c r="R130" s="82"/>
      <c r="S130" s="82"/>
      <c r="T130" s="82"/>
      <c r="U130" s="82"/>
      <c r="V130" s="82"/>
      <c r="W130" s="82"/>
      <c r="X130" s="83"/>
      <c r="AT130" s="13" t="s">
        <v>155</v>
      </c>
      <c r="AU130" s="13" t="s">
        <v>87</v>
      </c>
    </row>
    <row r="131" s="1" customFormat="1" ht="16.5" customHeight="1">
      <c r="B131" s="34"/>
      <c r="C131" s="240" t="s">
        <v>157</v>
      </c>
      <c r="D131" s="240" t="s">
        <v>121</v>
      </c>
      <c r="E131" s="241" t="s">
        <v>158</v>
      </c>
      <c r="F131" s="242" t="s">
        <v>159</v>
      </c>
      <c r="G131" s="243" t="s">
        <v>130</v>
      </c>
      <c r="H131" s="244">
        <v>2</v>
      </c>
      <c r="I131" s="245"/>
      <c r="J131" s="246"/>
      <c r="K131" s="247">
        <f>ROUND(P131*H131,2)</f>
        <v>0</v>
      </c>
      <c r="L131" s="242" t="s">
        <v>1</v>
      </c>
      <c r="M131" s="248"/>
      <c r="N131" s="249" t="s">
        <v>1</v>
      </c>
      <c r="O131" s="231" t="s">
        <v>42</v>
      </c>
      <c r="P131" s="232">
        <f>I131+J131</f>
        <v>0</v>
      </c>
      <c r="Q131" s="232">
        <f>ROUND(I131*H131,2)</f>
        <v>0</v>
      </c>
      <c r="R131" s="232">
        <f>ROUND(J131*H131,2)</f>
        <v>0</v>
      </c>
      <c r="S131" s="82"/>
      <c r="T131" s="233">
        <f>S131*H131</f>
        <v>0</v>
      </c>
      <c r="U131" s="233">
        <v>0</v>
      </c>
      <c r="V131" s="233">
        <f>U131*H131</f>
        <v>0</v>
      </c>
      <c r="W131" s="233">
        <v>0</v>
      </c>
      <c r="X131" s="234">
        <f>W131*H131</f>
        <v>0</v>
      </c>
      <c r="AR131" s="235" t="s">
        <v>152</v>
      </c>
      <c r="AT131" s="235" t="s">
        <v>121</v>
      </c>
      <c r="AU131" s="235" t="s">
        <v>87</v>
      </c>
      <c r="AY131" s="13" t="s">
        <v>124</v>
      </c>
      <c r="BE131" s="236">
        <f>IF(O131="základní",K131,0)</f>
        <v>0</v>
      </c>
      <c r="BF131" s="236">
        <f>IF(O131="snížená",K131,0)</f>
        <v>0</v>
      </c>
      <c r="BG131" s="236">
        <f>IF(O131="zákl. přenesená",K131,0)</f>
        <v>0</v>
      </c>
      <c r="BH131" s="236">
        <f>IF(O131="sníž. přenesená",K131,0)</f>
        <v>0</v>
      </c>
      <c r="BI131" s="236">
        <f>IF(O131="nulová",K131,0)</f>
        <v>0</v>
      </c>
      <c r="BJ131" s="13" t="s">
        <v>85</v>
      </c>
      <c r="BK131" s="236">
        <f>ROUND(P131*H131,2)</f>
        <v>0</v>
      </c>
      <c r="BL131" s="13" t="s">
        <v>132</v>
      </c>
      <c r="BM131" s="235" t="s">
        <v>160</v>
      </c>
    </row>
    <row r="132" s="1" customFormat="1">
      <c r="B132" s="34"/>
      <c r="C132" s="35"/>
      <c r="D132" s="237" t="s">
        <v>134</v>
      </c>
      <c r="E132" s="35"/>
      <c r="F132" s="238" t="s">
        <v>161</v>
      </c>
      <c r="G132" s="35"/>
      <c r="H132" s="35"/>
      <c r="I132" s="132"/>
      <c r="J132" s="132"/>
      <c r="K132" s="35"/>
      <c r="L132" s="35"/>
      <c r="M132" s="39"/>
      <c r="N132" s="239"/>
      <c r="O132" s="82"/>
      <c r="P132" s="82"/>
      <c r="Q132" s="82"/>
      <c r="R132" s="82"/>
      <c r="S132" s="82"/>
      <c r="T132" s="82"/>
      <c r="U132" s="82"/>
      <c r="V132" s="82"/>
      <c r="W132" s="82"/>
      <c r="X132" s="83"/>
      <c r="AT132" s="13" t="s">
        <v>134</v>
      </c>
      <c r="AU132" s="13" t="s">
        <v>87</v>
      </c>
    </row>
    <row r="133" s="1" customFormat="1">
      <c r="B133" s="34"/>
      <c r="C133" s="35"/>
      <c r="D133" s="237" t="s">
        <v>155</v>
      </c>
      <c r="E133" s="35"/>
      <c r="F133" s="250" t="s">
        <v>162</v>
      </c>
      <c r="G133" s="35"/>
      <c r="H133" s="35"/>
      <c r="I133" s="132"/>
      <c r="J133" s="132"/>
      <c r="K133" s="35"/>
      <c r="L133" s="35"/>
      <c r="M133" s="39"/>
      <c r="N133" s="239"/>
      <c r="O133" s="82"/>
      <c r="P133" s="82"/>
      <c r="Q133" s="82"/>
      <c r="R133" s="82"/>
      <c r="S133" s="82"/>
      <c r="T133" s="82"/>
      <c r="U133" s="82"/>
      <c r="V133" s="82"/>
      <c r="W133" s="82"/>
      <c r="X133" s="83"/>
      <c r="AT133" s="13" t="s">
        <v>155</v>
      </c>
      <c r="AU133" s="13" t="s">
        <v>87</v>
      </c>
    </row>
    <row r="134" s="1" customFormat="1" ht="16.5" customHeight="1">
      <c r="B134" s="34"/>
      <c r="C134" s="240" t="s">
        <v>163</v>
      </c>
      <c r="D134" s="240" t="s">
        <v>121</v>
      </c>
      <c r="E134" s="241" t="s">
        <v>164</v>
      </c>
      <c r="F134" s="242" t="s">
        <v>165</v>
      </c>
      <c r="G134" s="243" t="s">
        <v>130</v>
      </c>
      <c r="H134" s="244">
        <v>4</v>
      </c>
      <c r="I134" s="245"/>
      <c r="J134" s="246"/>
      <c r="K134" s="247">
        <f>ROUND(P134*H134,2)</f>
        <v>0</v>
      </c>
      <c r="L134" s="242" t="s">
        <v>1</v>
      </c>
      <c r="M134" s="248"/>
      <c r="N134" s="249" t="s">
        <v>1</v>
      </c>
      <c r="O134" s="231" t="s">
        <v>42</v>
      </c>
      <c r="P134" s="232">
        <f>I134+J134</f>
        <v>0</v>
      </c>
      <c r="Q134" s="232">
        <f>ROUND(I134*H134,2)</f>
        <v>0</v>
      </c>
      <c r="R134" s="232">
        <f>ROUND(J134*H134,2)</f>
        <v>0</v>
      </c>
      <c r="S134" s="82"/>
      <c r="T134" s="233">
        <f>S134*H134</f>
        <v>0</v>
      </c>
      <c r="U134" s="233">
        <v>0</v>
      </c>
      <c r="V134" s="233">
        <f>U134*H134</f>
        <v>0</v>
      </c>
      <c r="W134" s="233">
        <v>0</v>
      </c>
      <c r="X134" s="234">
        <f>W134*H134</f>
        <v>0</v>
      </c>
      <c r="AR134" s="235" t="s">
        <v>152</v>
      </c>
      <c r="AT134" s="235" t="s">
        <v>121</v>
      </c>
      <c r="AU134" s="235" t="s">
        <v>87</v>
      </c>
      <c r="AY134" s="13" t="s">
        <v>124</v>
      </c>
      <c r="BE134" s="236">
        <f>IF(O134="základní",K134,0)</f>
        <v>0</v>
      </c>
      <c r="BF134" s="236">
        <f>IF(O134="snížená",K134,0)</f>
        <v>0</v>
      </c>
      <c r="BG134" s="236">
        <f>IF(O134="zákl. přenesená",K134,0)</f>
        <v>0</v>
      </c>
      <c r="BH134" s="236">
        <f>IF(O134="sníž. přenesená",K134,0)</f>
        <v>0</v>
      </c>
      <c r="BI134" s="236">
        <f>IF(O134="nulová",K134,0)</f>
        <v>0</v>
      </c>
      <c r="BJ134" s="13" t="s">
        <v>85</v>
      </c>
      <c r="BK134" s="236">
        <f>ROUND(P134*H134,2)</f>
        <v>0</v>
      </c>
      <c r="BL134" s="13" t="s">
        <v>132</v>
      </c>
      <c r="BM134" s="235" t="s">
        <v>166</v>
      </c>
    </row>
    <row r="135" s="1" customFormat="1">
      <c r="B135" s="34"/>
      <c r="C135" s="35"/>
      <c r="D135" s="237" t="s">
        <v>134</v>
      </c>
      <c r="E135" s="35"/>
      <c r="F135" s="238" t="s">
        <v>167</v>
      </c>
      <c r="G135" s="35"/>
      <c r="H135" s="35"/>
      <c r="I135" s="132"/>
      <c r="J135" s="132"/>
      <c r="K135" s="35"/>
      <c r="L135" s="35"/>
      <c r="M135" s="39"/>
      <c r="N135" s="239"/>
      <c r="O135" s="82"/>
      <c r="P135" s="82"/>
      <c r="Q135" s="82"/>
      <c r="R135" s="82"/>
      <c r="S135" s="82"/>
      <c r="T135" s="82"/>
      <c r="U135" s="82"/>
      <c r="V135" s="82"/>
      <c r="W135" s="82"/>
      <c r="X135" s="83"/>
      <c r="AT135" s="13" t="s">
        <v>134</v>
      </c>
      <c r="AU135" s="13" t="s">
        <v>87</v>
      </c>
    </row>
    <row r="136" s="1" customFormat="1">
      <c r="B136" s="34"/>
      <c r="C136" s="35"/>
      <c r="D136" s="237" t="s">
        <v>155</v>
      </c>
      <c r="E136" s="35"/>
      <c r="F136" s="250" t="s">
        <v>156</v>
      </c>
      <c r="G136" s="35"/>
      <c r="H136" s="35"/>
      <c r="I136" s="132"/>
      <c r="J136" s="132"/>
      <c r="K136" s="35"/>
      <c r="L136" s="35"/>
      <c r="M136" s="39"/>
      <c r="N136" s="239"/>
      <c r="O136" s="82"/>
      <c r="P136" s="82"/>
      <c r="Q136" s="82"/>
      <c r="R136" s="82"/>
      <c r="S136" s="82"/>
      <c r="T136" s="82"/>
      <c r="U136" s="82"/>
      <c r="V136" s="82"/>
      <c r="W136" s="82"/>
      <c r="X136" s="83"/>
      <c r="AT136" s="13" t="s">
        <v>155</v>
      </c>
      <c r="AU136" s="13" t="s">
        <v>87</v>
      </c>
    </row>
    <row r="137" s="1" customFormat="1" ht="16.5" customHeight="1">
      <c r="B137" s="34"/>
      <c r="C137" s="240" t="s">
        <v>168</v>
      </c>
      <c r="D137" s="240" t="s">
        <v>121</v>
      </c>
      <c r="E137" s="241" t="s">
        <v>169</v>
      </c>
      <c r="F137" s="242" t="s">
        <v>170</v>
      </c>
      <c r="G137" s="243" t="s">
        <v>130</v>
      </c>
      <c r="H137" s="244">
        <v>4</v>
      </c>
      <c r="I137" s="245"/>
      <c r="J137" s="246"/>
      <c r="K137" s="247">
        <f>ROUND(P137*H137,2)</f>
        <v>0</v>
      </c>
      <c r="L137" s="242" t="s">
        <v>1</v>
      </c>
      <c r="M137" s="248"/>
      <c r="N137" s="249" t="s">
        <v>1</v>
      </c>
      <c r="O137" s="231" t="s">
        <v>42</v>
      </c>
      <c r="P137" s="232">
        <f>I137+J137</f>
        <v>0</v>
      </c>
      <c r="Q137" s="232">
        <f>ROUND(I137*H137,2)</f>
        <v>0</v>
      </c>
      <c r="R137" s="232">
        <f>ROUND(J137*H137,2)</f>
        <v>0</v>
      </c>
      <c r="S137" s="82"/>
      <c r="T137" s="233">
        <f>S137*H137</f>
        <v>0</v>
      </c>
      <c r="U137" s="233">
        <v>0</v>
      </c>
      <c r="V137" s="233">
        <f>U137*H137</f>
        <v>0</v>
      </c>
      <c r="W137" s="233">
        <v>0</v>
      </c>
      <c r="X137" s="234">
        <f>W137*H137</f>
        <v>0</v>
      </c>
      <c r="AR137" s="235" t="s">
        <v>152</v>
      </c>
      <c r="AT137" s="235" t="s">
        <v>121</v>
      </c>
      <c r="AU137" s="235" t="s">
        <v>87</v>
      </c>
      <c r="AY137" s="13" t="s">
        <v>124</v>
      </c>
      <c r="BE137" s="236">
        <f>IF(O137="základní",K137,0)</f>
        <v>0</v>
      </c>
      <c r="BF137" s="236">
        <f>IF(O137="snížená",K137,0)</f>
        <v>0</v>
      </c>
      <c r="BG137" s="236">
        <f>IF(O137="zákl. přenesená",K137,0)</f>
        <v>0</v>
      </c>
      <c r="BH137" s="236">
        <f>IF(O137="sníž. přenesená",K137,0)</f>
        <v>0</v>
      </c>
      <c r="BI137" s="236">
        <f>IF(O137="nulová",K137,0)</f>
        <v>0</v>
      </c>
      <c r="BJ137" s="13" t="s">
        <v>85</v>
      </c>
      <c r="BK137" s="236">
        <f>ROUND(P137*H137,2)</f>
        <v>0</v>
      </c>
      <c r="BL137" s="13" t="s">
        <v>132</v>
      </c>
      <c r="BM137" s="235" t="s">
        <v>171</v>
      </c>
    </row>
    <row r="138" s="1" customFormat="1">
      <c r="B138" s="34"/>
      <c r="C138" s="35"/>
      <c r="D138" s="237" t="s">
        <v>134</v>
      </c>
      <c r="E138" s="35"/>
      <c r="F138" s="238" t="s">
        <v>170</v>
      </c>
      <c r="G138" s="35"/>
      <c r="H138" s="35"/>
      <c r="I138" s="132"/>
      <c r="J138" s="132"/>
      <c r="K138" s="35"/>
      <c r="L138" s="35"/>
      <c r="M138" s="39"/>
      <c r="N138" s="239"/>
      <c r="O138" s="82"/>
      <c r="P138" s="82"/>
      <c r="Q138" s="82"/>
      <c r="R138" s="82"/>
      <c r="S138" s="82"/>
      <c r="T138" s="82"/>
      <c r="U138" s="82"/>
      <c r="V138" s="82"/>
      <c r="W138" s="82"/>
      <c r="X138" s="83"/>
      <c r="AT138" s="13" t="s">
        <v>134</v>
      </c>
      <c r="AU138" s="13" t="s">
        <v>87</v>
      </c>
    </row>
    <row r="139" s="1" customFormat="1">
      <c r="B139" s="34"/>
      <c r="C139" s="35"/>
      <c r="D139" s="237" t="s">
        <v>155</v>
      </c>
      <c r="E139" s="35"/>
      <c r="F139" s="250" t="s">
        <v>172</v>
      </c>
      <c r="G139" s="35"/>
      <c r="H139" s="35"/>
      <c r="I139" s="132"/>
      <c r="J139" s="132"/>
      <c r="K139" s="35"/>
      <c r="L139" s="35"/>
      <c r="M139" s="39"/>
      <c r="N139" s="239"/>
      <c r="O139" s="82"/>
      <c r="P139" s="82"/>
      <c r="Q139" s="82"/>
      <c r="R139" s="82"/>
      <c r="S139" s="82"/>
      <c r="T139" s="82"/>
      <c r="U139" s="82"/>
      <c r="V139" s="82"/>
      <c r="W139" s="82"/>
      <c r="X139" s="83"/>
      <c r="AT139" s="13" t="s">
        <v>155</v>
      </c>
      <c r="AU139" s="13" t="s">
        <v>87</v>
      </c>
    </row>
    <row r="140" s="1" customFormat="1" ht="24" customHeight="1">
      <c r="B140" s="34"/>
      <c r="C140" s="223" t="s">
        <v>173</v>
      </c>
      <c r="D140" s="223" t="s">
        <v>127</v>
      </c>
      <c r="E140" s="224" t="s">
        <v>174</v>
      </c>
      <c r="F140" s="225" t="s">
        <v>175</v>
      </c>
      <c r="G140" s="226" t="s">
        <v>130</v>
      </c>
      <c r="H140" s="227">
        <v>3</v>
      </c>
      <c r="I140" s="228"/>
      <c r="J140" s="228"/>
      <c r="K140" s="229">
        <f>ROUND(P140*H140,2)</f>
        <v>0</v>
      </c>
      <c r="L140" s="225" t="s">
        <v>131</v>
      </c>
      <c r="M140" s="39"/>
      <c r="N140" s="230" t="s">
        <v>1</v>
      </c>
      <c r="O140" s="231" t="s">
        <v>42</v>
      </c>
      <c r="P140" s="232">
        <f>I140+J140</f>
        <v>0</v>
      </c>
      <c r="Q140" s="232">
        <f>ROUND(I140*H140,2)</f>
        <v>0</v>
      </c>
      <c r="R140" s="232">
        <f>ROUND(J140*H140,2)</f>
        <v>0</v>
      </c>
      <c r="S140" s="82"/>
      <c r="T140" s="233">
        <f>S140*H140</f>
        <v>0</v>
      </c>
      <c r="U140" s="233">
        <v>0</v>
      </c>
      <c r="V140" s="233">
        <f>U140*H140</f>
        <v>0</v>
      </c>
      <c r="W140" s="233">
        <v>0</v>
      </c>
      <c r="X140" s="234">
        <f>W140*H140</f>
        <v>0</v>
      </c>
      <c r="AR140" s="235" t="s">
        <v>132</v>
      </c>
      <c r="AT140" s="235" t="s">
        <v>127</v>
      </c>
      <c r="AU140" s="235" t="s">
        <v>87</v>
      </c>
      <c r="AY140" s="13" t="s">
        <v>124</v>
      </c>
      <c r="BE140" s="236">
        <f>IF(O140="základní",K140,0)</f>
        <v>0</v>
      </c>
      <c r="BF140" s="236">
        <f>IF(O140="snížená",K140,0)</f>
        <v>0</v>
      </c>
      <c r="BG140" s="236">
        <f>IF(O140="zákl. přenesená",K140,0)</f>
        <v>0</v>
      </c>
      <c r="BH140" s="236">
        <f>IF(O140="sníž. přenesená",K140,0)</f>
        <v>0</v>
      </c>
      <c r="BI140" s="236">
        <f>IF(O140="nulová",K140,0)</f>
        <v>0</v>
      </c>
      <c r="BJ140" s="13" t="s">
        <v>85</v>
      </c>
      <c r="BK140" s="236">
        <f>ROUND(P140*H140,2)</f>
        <v>0</v>
      </c>
      <c r="BL140" s="13" t="s">
        <v>132</v>
      </c>
      <c r="BM140" s="235" t="s">
        <v>176</v>
      </c>
    </row>
    <row r="141" s="1" customFormat="1">
      <c r="B141" s="34"/>
      <c r="C141" s="35"/>
      <c r="D141" s="237" t="s">
        <v>134</v>
      </c>
      <c r="E141" s="35"/>
      <c r="F141" s="238" t="s">
        <v>177</v>
      </c>
      <c r="G141" s="35"/>
      <c r="H141" s="35"/>
      <c r="I141" s="132"/>
      <c r="J141" s="132"/>
      <c r="K141" s="35"/>
      <c r="L141" s="35"/>
      <c r="M141" s="39"/>
      <c r="N141" s="239"/>
      <c r="O141" s="82"/>
      <c r="P141" s="82"/>
      <c r="Q141" s="82"/>
      <c r="R141" s="82"/>
      <c r="S141" s="82"/>
      <c r="T141" s="82"/>
      <c r="U141" s="82"/>
      <c r="V141" s="82"/>
      <c r="W141" s="82"/>
      <c r="X141" s="83"/>
      <c r="AT141" s="13" t="s">
        <v>134</v>
      </c>
      <c r="AU141" s="13" t="s">
        <v>87</v>
      </c>
    </row>
    <row r="142" s="1" customFormat="1" ht="24" customHeight="1">
      <c r="B142" s="34"/>
      <c r="C142" s="223" t="s">
        <v>178</v>
      </c>
      <c r="D142" s="223" t="s">
        <v>127</v>
      </c>
      <c r="E142" s="224" t="s">
        <v>179</v>
      </c>
      <c r="F142" s="225" t="s">
        <v>180</v>
      </c>
      <c r="G142" s="226" t="s">
        <v>130</v>
      </c>
      <c r="H142" s="227">
        <v>3</v>
      </c>
      <c r="I142" s="228"/>
      <c r="J142" s="228"/>
      <c r="K142" s="229">
        <f>ROUND(P142*H142,2)</f>
        <v>0</v>
      </c>
      <c r="L142" s="225" t="s">
        <v>131</v>
      </c>
      <c r="M142" s="39"/>
      <c r="N142" s="230" t="s">
        <v>1</v>
      </c>
      <c r="O142" s="231" t="s">
        <v>42</v>
      </c>
      <c r="P142" s="232">
        <f>I142+J142</f>
        <v>0</v>
      </c>
      <c r="Q142" s="232">
        <f>ROUND(I142*H142,2)</f>
        <v>0</v>
      </c>
      <c r="R142" s="232">
        <f>ROUND(J142*H142,2)</f>
        <v>0</v>
      </c>
      <c r="S142" s="82"/>
      <c r="T142" s="233">
        <f>S142*H142</f>
        <v>0</v>
      </c>
      <c r="U142" s="233">
        <v>0</v>
      </c>
      <c r="V142" s="233">
        <f>U142*H142</f>
        <v>0</v>
      </c>
      <c r="W142" s="233">
        <v>0</v>
      </c>
      <c r="X142" s="234">
        <f>W142*H142</f>
        <v>0</v>
      </c>
      <c r="AR142" s="235" t="s">
        <v>132</v>
      </c>
      <c r="AT142" s="235" t="s">
        <v>127</v>
      </c>
      <c r="AU142" s="235" t="s">
        <v>87</v>
      </c>
      <c r="AY142" s="13" t="s">
        <v>124</v>
      </c>
      <c r="BE142" s="236">
        <f>IF(O142="základní",K142,0)</f>
        <v>0</v>
      </c>
      <c r="BF142" s="236">
        <f>IF(O142="snížená",K142,0)</f>
        <v>0</v>
      </c>
      <c r="BG142" s="236">
        <f>IF(O142="zákl. přenesená",K142,0)</f>
        <v>0</v>
      </c>
      <c r="BH142" s="236">
        <f>IF(O142="sníž. přenesená",K142,0)</f>
        <v>0</v>
      </c>
      <c r="BI142" s="236">
        <f>IF(O142="nulová",K142,0)</f>
        <v>0</v>
      </c>
      <c r="BJ142" s="13" t="s">
        <v>85</v>
      </c>
      <c r="BK142" s="236">
        <f>ROUND(P142*H142,2)</f>
        <v>0</v>
      </c>
      <c r="BL142" s="13" t="s">
        <v>132</v>
      </c>
      <c r="BM142" s="235" t="s">
        <v>181</v>
      </c>
    </row>
    <row r="143" s="1" customFormat="1">
      <c r="B143" s="34"/>
      <c r="C143" s="35"/>
      <c r="D143" s="237" t="s">
        <v>134</v>
      </c>
      <c r="E143" s="35"/>
      <c r="F143" s="238" t="s">
        <v>182</v>
      </c>
      <c r="G143" s="35"/>
      <c r="H143" s="35"/>
      <c r="I143" s="132"/>
      <c r="J143" s="132"/>
      <c r="K143" s="35"/>
      <c r="L143" s="35"/>
      <c r="M143" s="39"/>
      <c r="N143" s="239"/>
      <c r="O143" s="82"/>
      <c r="P143" s="82"/>
      <c r="Q143" s="82"/>
      <c r="R143" s="82"/>
      <c r="S143" s="82"/>
      <c r="T143" s="82"/>
      <c r="U143" s="82"/>
      <c r="V143" s="82"/>
      <c r="W143" s="82"/>
      <c r="X143" s="83"/>
      <c r="AT143" s="13" t="s">
        <v>134</v>
      </c>
      <c r="AU143" s="13" t="s">
        <v>87</v>
      </c>
    </row>
    <row r="144" s="1" customFormat="1" ht="16.5" customHeight="1">
      <c r="B144" s="34"/>
      <c r="C144" s="240" t="s">
        <v>183</v>
      </c>
      <c r="D144" s="240" t="s">
        <v>121</v>
      </c>
      <c r="E144" s="241" t="s">
        <v>184</v>
      </c>
      <c r="F144" s="242" t="s">
        <v>185</v>
      </c>
      <c r="G144" s="243" t="s">
        <v>130</v>
      </c>
      <c r="H144" s="244">
        <v>3</v>
      </c>
      <c r="I144" s="245"/>
      <c r="J144" s="246"/>
      <c r="K144" s="247">
        <f>ROUND(P144*H144,2)</f>
        <v>0</v>
      </c>
      <c r="L144" s="242" t="s">
        <v>1</v>
      </c>
      <c r="M144" s="248"/>
      <c r="N144" s="249" t="s">
        <v>1</v>
      </c>
      <c r="O144" s="231" t="s">
        <v>42</v>
      </c>
      <c r="P144" s="232">
        <f>I144+J144</f>
        <v>0</v>
      </c>
      <c r="Q144" s="232">
        <f>ROUND(I144*H144,2)</f>
        <v>0</v>
      </c>
      <c r="R144" s="232">
        <f>ROUND(J144*H144,2)</f>
        <v>0</v>
      </c>
      <c r="S144" s="82"/>
      <c r="T144" s="233">
        <f>S144*H144</f>
        <v>0</v>
      </c>
      <c r="U144" s="233">
        <v>0</v>
      </c>
      <c r="V144" s="233">
        <f>U144*H144</f>
        <v>0</v>
      </c>
      <c r="W144" s="233">
        <v>0</v>
      </c>
      <c r="X144" s="234">
        <f>W144*H144</f>
        <v>0</v>
      </c>
      <c r="AR144" s="235" t="s">
        <v>152</v>
      </c>
      <c r="AT144" s="235" t="s">
        <v>121</v>
      </c>
      <c r="AU144" s="235" t="s">
        <v>87</v>
      </c>
      <c r="AY144" s="13" t="s">
        <v>124</v>
      </c>
      <c r="BE144" s="236">
        <f>IF(O144="základní",K144,0)</f>
        <v>0</v>
      </c>
      <c r="BF144" s="236">
        <f>IF(O144="snížená",K144,0)</f>
        <v>0</v>
      </c>
      <c r="BG144" s="236">
        <f>IF(O144="zákl. přenesená",K144,0)</f>
        <v>0</v>
      </c>
      <c r="BH144" s="236">
        <f>IF(O144="sníž. přenesená",K144,0)</f>
        <v>0</v>
      </c>
      <c r="BI144" s="236">
        <f>IF(O144="nulová",K144,0)</f>
        <v>0</v>
      </c>
      <c r="BJ144" s="13" t="s">
        <v>85</v>
      </c>
      <c r="BK144" s="236">
        <f>ROUND(P144*H144,2)</f>
        <v>0</v>
      </c>
      <c r="BL144" s="13" t="s">
        <v>132</v>
      </c>
      <c r="BM144" s="235" t="s">
        <v>186</v>
      </c>
    </row>
    <row r="145" s="1" customFormat="1">
      <c r="B145" s="34"/>
      <c r="C145" s="35"/>
      <c r="D145" s="237" t="s">
        <v>134</v>
      </c>
      <c r="E145" s="35"/>
      <c r="F145" s="238" t="s">
        <v>187</v>
      </c>
      <c r="G145" s="35"/>
      <c r="H145" s="35"/>
      <c r="I145" s="132"/>
      <c r="J145" s="132"/>
      <c r="K145" s="35"/>
      <c r="L145" s="35"/>
      <c r="M145" s="39"/>
      <c r="N145" s="239"/>
      <c r="O145" s="82"/>
      <c r="P145" s="82"/>
      <c r="Q145" s="82"/>
      <c r="R145" s="82"/>
      <c r="S145" s="82"/>
      <c r="T145" s="82"/>
      <c r="U145" s="82"/>
      <c r="V145" s="82"/>
      <c r="W145" s="82"/>
      <c r="X145" s="83"/>
      <c r="AT145" s="13" t="s">
        <v>134</v>
      </c>
      <c r="AU145" s="13" t="s">
        <v>87</v>
      </c>
    </row>
    <row r="146" s="1" customFormat="1">
      <c r="B146" s="34"/>
      <c r="C146" s="35"/>
      <c r="D146" s="237" t="s">
        <v>155</v>
      </c>
      <c r="E146" s="35"/>
      <c r="F146" s="250" t="s">
        <v>188</v>
      </c>
      <c r="G146" s="35"/>
      <c r="H146" s="35"/>
      <c r="I146" s="132"/>
      <c r="J146" s="132"/>
      <c r="K146" s="35"/>
      <c r="L146" s="35"/>
      <c r="M146" s="39"/>
      <c r="N146" s="239"/>
      <c r="O146" s="82"/>
      <c r="P146" s="82"/>
      <c r="Q146" s="82"/>
      <c r="R146" s="82"/>
      <c r="S146" s="82"/>
      <c r="T146" s="82"/>
      <c r="U146" s="82"/>
      <c r="V146" s="82"/>
      <c r="W146" s="82"/>
      <c r="X146" s="83"/>
      <c r="AT146" s="13" t="s">
        <v>155</v>
      </c>
      <c r="AU146" s="13" t="s">
        <v>87</v>
      </c>
    </row>
    <row r="147" s="1" customFormat="1" ht="16.5" customHeight="1">
      <c r="B147" s="34"/>
      <c r="C147" s="240" t="s">
        <v>189</v>
      </c>
      <c r="D147" s="240" t="s">
        <v>121</v>
      </c>
      <c r="E147" s="241" t="s">
        <v>190</v>
      </c>
      <c r="F147" s="242" t="s">
        <v>191</v>
      </c>
      <c r="G147" s="243" t="s">
        <v>130</v>
      </c>
      <c r="H147" s="244">
        <v>3</v>
      </c>
      <c r="I147" s="245"/>
      <c r="J147" s="246"/>
      <c r="K147" s="247">
        <f>ROUND(P147*H147,2)</f>
        <v>0</v>
      </c>
      <c r="L147" s="242" t="s">
        <v>1</v>
      </c>
      <c r="M147" s="248"/>
      <c r="N147" s="249" t="s">
        <v>1</v>
      </c>
      <c r="O147" s="231" t="s">
        <v>42</v>
      </c>
      <c r="P147" s="232">
        <f>I147+J147</f>
        <v>0</v>
      </c>
      <c r="Q147" s="232">
        <f>ROUND(I147*H147,2)</f>
        <v>0</v>
      </c>
      <c r="R147" s="232">
        <f>ROUND(J147*H147,2)</f>
        <v>0</v>
      </c>
      <c r="S147" s="82"/>
      <c r="T147" s="233">
        <f>S147*H147</f>
        <v>0</v>
      </c>
      <c r="U147" s="233">
        <v>0</v>
      </c>
      <c r="V147" s="233">
        <f>U147*H147</f>
        <v>0</v>
      </c>
      <c r="W147" s="233">
        <v>0</v>
      </c>
      <c r="X147" s="234">
        <f>W147*H147</f>
        <v>0</v>
      </c>
      <c r="AR147" s="235" t="s">
        <v>152</v>
      </c>
      <c r="AT147" s="235" t="s">
        <v>121</v>
      </c>
      <c r="AU147" s="235" t="s">
        <v>87</v>
      </c>
      <c r="AY147" s="13" t="s">
        <v>124</v>
      </c>
      <c r="BE147" s="236">
        <f>IF(O147="základní",K147,0)</f>
        <v>0</v>
      </c>
      <c r="BF147" s="236">
        <f>IF(O147="snížená",K147,0)</f>
        <v>0</v>
      </c>
      <c r="BG147" s="236">
        <f>IF(O147="zákl. přenesená",K147,0)</f>
        <v>0</v>
      </c>
      <c r="BH147" s="236">
        <f>IF(O147="sníž. přenesená",K147,0)</f>
        <v>0</v>
      </c>
      <c r="BI147" s="236">
        <f>IF(O147="nulová",K147,0)</f>
        <v>0</v>
      </c>
      <c r="BJ147" s="13" t="s">
        <v>85</v>
      </c>
      <c r="BK147" s="236">
        <f>ROUND(P147*H147,2)</f>
        <v>0</v>
      </c>
      <c r="BL147" s="13" t="s">
        <v>132</v>
      </c>
      <c r="BM147" s="235" t="s">
        <v>192</v>
      </c>
    </row>
    <row r="148" s="1" customFormat="1">
      <c r="B148" s="34"/>
      <c r="C148" s="35"/>
      <c r="D148" s="237" t="s">
        <v>134</v>
      </c>
      <c r="E148" s="35"/>
      <c r="F148" s="238" t="s">
        <v>193</v>
      </c>
      <c r="G148" s="35"/>
      <c r="H148" s="35"/>
      <c r="I148" s="132"/>
      <c r="J148" s="132"/>
      <c r="K148" s="35"/>
      <c r="L148" s="35"/>
      <c r="M148" s="39"/>
      <c r="N148" s="239"/>
      <c r="O148" s="82"/>
      <c r="P148" s="82"/>
      <c r="Q148" s="82"/>
      <c r="R148" s="82"/>
      <c r="S148" s="82"/>
      <c r="T148" s="82"/>
      <c r="U148" s="82"/>
      <c r="V148" s="82"/>
      <c r="W148" s="82"/>
      <c r="X148" s="83"/>
      <c r="AT148" s="13" t="s">
        <v>134</v>
      </c>
      <c r="AU148" s="13" t="s">
        <v>87</v>
      </c>
    </row>
    <row r="149" s="1" customFormat="1">
      <c r="B149" s="34"/>
      <c r="C149" s="35"/>
      <c r="D149" s="237" t="s">
        <v>155</v>
      </c>
      <c r="E149" s="35"/>
      <c r="F149" s="250" t="s">
        <v>188</v>
      </c>
      <c r="G149" s="35"/>
      <c r="H149" s="35"/>
      <c r="I149" s="132"/>
      <c r="J149" s="132"/>
      <c r="K149" s="35"/>
      <c r="L149" s="35"/>
      <c r="M149" s="39"/>
      <c r="N149" s="239"/>
      <c r="O149" s="82"/>
      <c r="P149" s="82"/>
      <c r="Q149" s="82"/>
      <c r="R149" s="82"/>
      <c r="S149" s="82"/>
      <c r="T149" s="82"/>
      <c r="U149" s="82"/>
      <c r="V149" s="82"/>
      <c r="W149" s="82"/>
      <c r="X149" s="83"/>
      <c r="AT149" s="13" t="s">
        <v>155</v>
      </c>
      <c r="AU149" s="13" t="s">
        <v>87</v>
      </c>
    </row>
    <row r="150" s="1" customFormat="1" ht="16.5" customHeight="1">
      <c r="B150" s="34"/>
      <c r="C150" s="240" t="s">
        <v>194</v>
      </c>
      <c r="D150" s="240" t="s">
        <v>121</v>
      </c>
      <c r="E150" s="241" t="s">
        <v>195</v>
      </c>
      <c r="F150" s="242" t="s">
        <v>196</v>
      </c>
      <c r="G150" s="243" t="s">
        <v>130</v>
      </c>
      <c r="H150" s="244">
        <v>3</v>
      </c>
      <c r="I150" s="245"/>
      <c r="J150" s="246"/>
      <c r="K150" s="247">
        <f>ROUND(P150*H150,2)</f>
        <v>0</v>
      </c>
      <c r="L150" s="242" t="s">
        <v>1</v>
      </c>
      <c r="M150" s="248"/>
      <c r="N150" s="249" t="s">
        <v>1</v>
      </c>
      <c r="O150" s="231" t="s">
        <v>42</v>
      </c>
      <c r="P150" s="232">
        <f>I150+J150</f>
        <v>0</v>
      </c>
      <c r="Q150" s="232">
        <f>ROUND(I150*H150,2)</f>
        <v>0</v>
      </c>
      <c r="R150" s="232">
        <f>ROUND(J150*H150,2)</f>
        <v>0</v>
      </c>
      <c r="S150" s="82"/>
      <c r="T150" s="233">
        <f>S150*H150</f>
        <v>0</v>
      </c>
      <c r="U150" s="233">
        <v>0</v>
      </c>
      <c r="V150" s="233">
        <f>U150*H150</f>
        <v>0</v>
      </c>
      <c r="W150" s="233">
        <v>0</v>
      </c>
      <c r="X150" s="234">
        <f>W150*H150</f>
        <v>0</v>
      </c>
      <c r="AR150" s="235" t="s">
        <v>152</v>
      </c>
      <c r="AT150" s="235" t="s">
        <v>121</v>
      </c>
      <c r="AU150" s="235" t="s">
        <v>87</v>
      </c>
      <c r="AY150" s="13" t="s">
        <v>124</v>
      </c>
      <c r="BE150" s="236">
        <f>IF(O150="základní",K150,0)</f>
        <v>0</v>
      </c>
      <c r="BF150" s="236">
        <f>IF(O150="snížená",K150,0)</f>
        <v>0</v>
      </c>
      <c r="BG150" s="236">
        <f>IF(O150="zákl. přenesená",K150,0)</f>
        <v>0</v>
      </c>
      <c r="BH150" s="236">
        <f>IF(O150="sníž. přenesená",K150,0)</f>
        <v>0</v>
      </c>
      <c r="BI150" s="236">
        <f>IF(O150="nulová",K150,0)</f>
        <v>0</v>
      </c>
      <c r="BJ150" s="13" t="s">
        <v>85</v>
      </c>
      <c r="BK150" s="236">
        <f>ROUND(P150*H150,2)</f>
        <v>0</v>
      </c>
      <c r="BL150" s="13" t="s">
        <v>132</v>
      </c>
      <c r="BM150" s="235" t="s">
        <v>197</v>
      </c>
    </row>
    <row r="151" s="1" customFormat="1">
      <c r="B151" s="34"/>
      <c r="C151" s="35"/>
      <c r="D151" s="237" t="s">
        <v>134</v>
      </c>
      <c r="E151" s="35"/>
      <c r="F151" s="238" t="s">
        <v>198</v>
      </c>
      <c r="G151" s="35"/>
      <c r="H151" s="35"/>
      <c r="I151" s="132"/>
      <c r="J151" s="132"/>
      <c r="K151" s="35"/>
      <c r="L151" s="35"/>
      <c r="M151" s="39"/>
      <c r="N151" s="239"/>
      <c r="O151" s="82"/>
      <c r="P151" s="82"/>
      <c r="Q151" s="82"/>
      <c r="R151" s="82"/>
      <c r="S151" s="82"/>
      <c r="T151" s="82"/>
      <c r="U151" s="82"/>
      <c r="V151" s="82"/>
      <c r="W151" s="82"/>
      <c r="X151" s="83"/>
      <c r="AT151" s="13" t="s">
        <v>134</v>
      </c>
      <c r="AU151" s="13" t="s">
        <v>87</v>
      </c>
    </row>
    <row r="152" s="1" customFormat="1">
      <c r="B152" s="34"/>
      <c r="C152" s="35"/>
      <c r="D152" s="237" t="s">
        <v>155</v>
      </c>
      <c r="E152" s="35"/>
      <c r="F152" s="250" t="s">
        <v>188</v>
      </c>
      <c r="G152" s="35"/>
      <c r="H152" s="35"/>
      <c r="I152" s="132"/>
      <c r="J152" s="132"/>
      <c r="K152" s="35"/>
      <c r="L152" s="35"/>
      <c r="M152" s="39"/>
      <c r="N152" s="239"/>
      <c r="O152" s="82"/>
      <c r="P152" s="82"/>
      <c r="Q152" s="82"/>
      <c r="R152" s="82"/>
      <c r="S152" s="82"/>
      <c r="T152" s="82"/>
      <c r="U152" s="82"/>
      <c r="V152" s="82"/>
      <c r="W152" s="82"/>
      <c r="X152" s="83"/>
      <c r="AT152" s="13" t="s">
        <v>155</v>
      </c>
      <c r="AU152" s="13" t="s">
        <v>87</v>
      </c>
    </row>
    <row r="153" s="1" customFormat="1" ht="24" customHeight="1">
      <c r="B153" s="34"/>
      <c r="C153" s="223" t="s">
        <v>199</v>
      </c>
      <c r="D153" s="223" t="s">
        <v>127</v>
      </c>
      <c r="E153" s="224" t="s">
        <v>200</v>
      </c>
      <c r="F153" s="225" t="s">
        <v>201</v>
      </c>
      <c r="G153" s="226" t="s">
        <v>130</v>
      </c>
      <c r="H153" s="227">
        <v>2</v>
      </c>
      <c r="I153" s="228"/>
      <c r="J153" s="228"/>
      <c r="K153" s="229">
        <f>ROUND(P153*H153,2)</f>
        <v>0</v>
      </c>
      <c r="L153" s="225" t="s">
        <v>131</v>
      </c>
      <c r="M153" s="39"/>
      <c r="N153" s="230" t="s">
        <v>1</v>
      </c>
      <c r="O153" s="231" t="s">
        <v>42</v>
      </c>
      <c r="P153" s="232">
        <f>I153+J153</f>
        <v>0</v>
      </c>
      <c r="Q153" s="232">
        <f>ROUND(I153*H153,2)</f>
        <v>0</v>
      </c>
      <c r="R153" s="232">
        <f>ROUND(J153*H153,2)</f>
        <v>0</v>
      </c>
      <c r="S153" s="82"/>
      <c r="T153" s="233">
        <f>S153*H153</f>
        <v>0</v>
      </c>
      <c r="U153" s="233">
        <v>0</v>
      </c>
      <c r="V153" s="233">
        <f>U153*H153</f>
        <v>0</v>
      </c>
      <c r="W153" s="233">
        <v>0</v>
      </c>
      <c r="X153" s="234">
        <f>W153*H153</f>
        <v>0</v>
      </c>
      <c r="AR153" s="235" t="s">
        <v>132</v>
      </c>
      <c r="AT153" s="235" t="s">
        <v>127</v>
      </c>
      <c r="AU153" s="235" t="s">
        <v>87</v>
      </c>
      <c r="AY153" s="13" t="s">
        <v>124</v>
      </c>
      <c r="BE153" s="236">
        <f>IF(O153="základní",K153,0)</f>
        <v>0</v>
      </c>
      <c r="BF153" s="236">
        <f>IF(O153="snížená",K153,0)</f>
        <v>0</v>
      </c>
      <c r="BG153" s="236">
        <f>IF(O153="zákl. přenesená",K153,0)</f>
        <v>0</v>
      </c>
      <c r="BH153" s="236">
        <f>IF(O153="sníž. přenesená",K153,0)</f>
        <v>0</v>
      </c>
      <c r="BI153" s="236">
        <f>IF(O153="nulová",K153,0)</f>
        <v>0</v>
      </c>
      <c r="BJ153" s="13" t="s">
        <v>85</v>
      </c>
      <c r="BK153" s="236">
        <f>ROUND(P153*H153,2)</f>
        <v>0</v>
      </c>
      <c r="BL153" s="13" t="s">
        <v>132</v>
      </c>
      <c r="BM153" s="235" t="s">
        <v>202</v>
      </c>
    </row>
    <row r="154" s="1" customFormat="1">
      <c r="B154" s="34"/>
      <c r="C154" s="35"/>
      <c r="D154" s="237" t="s">
        <v>134</v>
      </c>
      <c r="E154" s="35"/>
      <c r="F154" s="238" t="s">
        <v>201</v>
      </c>
      <c r="G154" s="35"/>
      <c r="H154" s="35"/>
      <c r="I154" s="132"/>
      <c r="J154" s="132"/>
      <c r="K154" s="35"/>
      <c r="L154" s="35"/>
      <c r="M154" s="39"/>
      <c r="N154" s="239"/>
      <c r="O154" s="82"/>
      <c r="P154" s="82"/>
      <c r="Q154" s="82"/>
      <c r="R154" s="82"/>
      <c r="S154" s="82"/>
      <c r="T154" s="82"/>
      <c r="U154" s="82"/>
      <c r="V154" s="82"/>
      <c r="W154" s="82"/>
      <c r="X154" s="83"/>
      <c r="AT154" s="13" t="s">
        <v>134</v>
      </c>
      <c r="AU154" s="13" t="s">
        <v>87</v>
      </c>
    </row>
    <row r="155" s="1" customFormat="1" ht="24" customHeight="1">
      <c r="B155" s="34"/>
      <c r="C155" s="223" t="s">
        <v>9</v>
      </c>
      <c r="D155" s="223" t="s">
        <v>127</v>
      </c>
      <c r="E155" s="224" t="s">
        <v>203</v>
      </c>
      <c r="F155" s="225" t="s">
        <v>204</v>
      </c>
      <c r="G155" s="226" t="s">
        <v>130</v>
      </c>
      <c r="H155" s="227">
        <v>2</v>
      </c>
      <c r="I155" s="228"/>
      <c r="J155" s="228"/>
      <c r="K155" s="229">
        <f>ROUND(P155*H155,2)</f>
        <v>0</v>
      </c>
      <c r="L155" s="225" t="s">
        <v>131</v>
      </c>
      <c r="M155" s="39"/>
      <c r="N155" s="230" t="s">
        <v>1</v>
      </c>
      <c r="O155" s="231" t="s">
        <v>42</v>
      </c>
      <c r="P155" s="232">
        <f>I155+J155</f>
        <v>0</v>
      </c>
      <c r="Q155" s="232">
        <f>ROUND(I155*H155,2)</f>
        <v>0</v>
      </c>
      <c r="R155" s="232">
        <f>ROUND(J155*H155,2)</f>
        <v>0</v>
      </c>
      <c r="S155" s="82"/>
      <c r="T155" s="233">
        <f>S155*H155</f>
        <v>0</v>
      </c>
      <c r="U155" s="233">
        <v>0</v>
      </c>
      <c r="V155" s="233">
        <f>U155*H155</f>
        <v>0</v>
      </c>
      <c r="W155" s="233">
        <v>0</v>
      </c>
      <c r="X155" s="234">
        <f>W155*H155</f>
        <v>0</v>
      </c>
      <c r="AR155" s="235" t="s">
        <v>132</v>
      </c>
      <c r="AT155" s="235" t="s">
        <v>127</v>
      </c>
      <c r="AU155" s="235" t="s">
        <v>87</v>
      </c>
      <c r="AY155" s="13" t="s">
        <v>124</v>
      </c>
      <c r="BE155" s="236">
        <f>IF(O155="základní",K155,0)</f>
        <v>0</v>
      </c>
      <c r="BF155" s="236">
        <f>IF(O155="snížená",K155,0)</f>
        <v>0</v>
      </c>
      <c r="BG155" s="236">
        <f>IF(O155="zákl. přenesená",K155,0)</f>
        <v>0</v>
      </c>
      <c r="BH155" s="236">
        <f>IF(O155="sníž. přenesená",K155,0)</f>
        <v>0</v>
      </c>
      <c r="BI155" s="236">
        <f>IF(O155="nulová",K155,0)</f>
        <v>0</v>
      </c>
      <c r="BJ155" s="13" t="s">
        <v>85</v>
      </c>
      <c r="BK155" s="236">
        <f>ROUND(P155*H155,2)</f>
        <v>0</v>
      </c>
      <c r="BL155" s="13" t="s">
        <v>132</v>
      </c>
      <c r="BM155" s="235" t="s">
        <v>205</v>
      </c>
    </row>
    <row r="156" s="1" customFormat="1">
      <c r="B156" s="34"/>
      <c r="C156" s="35"/>
      <c r="D156" s="237" t="s">
        <v>134</v>
      </c>
      <c r="E156" s="35"/>
      <c r="F156" s="238" t="s">
        <v>204</v>
      </c>
      <c r="G156" s="35"/>
      <c r="H156" s="35"/>
      <c r="I156" s="132"/>
      <c r="J156" s="132"/>
      <c r="K156" s="35"/>
      <c r="L156" s="35"/>
      <c r="M156" s="39"/>
      <c r="N156" s="239"/>
      <c r="O156" s="82"/>
      <c r="P156" s="82"/>
      <c r="Q156" s="82"/>
      <c r="R156" s="82"/>
      <c r="S156" s="82"/>
      <c r="T156" s="82"/>
      <c r="U156" s="82"/>
      <c r="V156" s="82"/>
      <c r="W156" s="82"/>
      <c r="X156" s="83"/>
      <c r="AT156" s="13" t="s">
        <v>134</v>
      </c>
      <c r="AU156" s="13" t="s">
        <v>87</v>
      </c>
    </row>
    <row r="157" s="1" customFormat="1" ht="16.5" customHeight="1">
      <c r="B157" s="34"/>
      <c r="C157" s="240" t="s">
        <v>206</v>
      </c>
      <c r="D157" s="240" t="s">
        <v>121</v>
      </c>
      <c r="E157" s="241" t="s">
        <v>207</v>
      </c>
      <c r="F157" s="242" t="s">
        <v>208</v>
      </c>
      <c r="G157" s="243" t="s">
        <v>130</v>
      </c>
      <c r="H157" s="244">
        <v>2</v>
      </c>
      <c r="I157" s="245"/>
      <c r="J157" s="246"/>
      <c r="K157" s="247">
        <f>ROUND(P157*H157,2)</f>
        <v>0</v>
      </c>
      <c r="L157" s="242" t="s">
        <v>1</v>
      </c>
      <c r="M157" s="248"/>
      <c r="N157" s="249" t="s">
        <v>1</v>
      </c>
      <c r="O157" s="231" t="s">
        <v>42</v>
      </c>
      <c r="P157" s="232">
        <f>I157+J157</f>
        <v>0</v>
      </c>
      <c r="Q157" s="232">
        <f>ROUND(I157*H157,2)</f>
        <v>0</v>
      </c>
      <c r="R157" s="232">
        <f>ROUND(J157*H157,2)</f>
        <v>0</v>
      </c>
      <c r="S157" s="82"/>
      <c r="T157" s="233">
        <f>S157*H157</f>
        <v>0</v>
      </c>
      <c r="U157" s="233">
        <v>0</v>
      </c>
      <c r="V157" s="233">
        <f>U157*H157</f>
        <v>0</v>
      </c>
      <c r="W157" s="233">
        <v>0</v>
      </c>
      <c r="X157" s="234">
        <f>W157*H157</f>
        <v>0</v>
      </c>
      <c r="AR157" s="235" t="s">
        <v>152</v>
      </c>
      <c r="AT157" s="235" t="s">
        <v>121</v>
      </c>
      <c r="AU157" s="235" t="s">
        <v>87</v>
      </c>
      <c r="AY157" s="13" t="s">
        <v>124</v>
      </c>
      <c r="BE157" s="236">
        <f>IF(O157="základní",K157,0)</f>
        <v>0</v>
      </c>
      <c r="BF157" s="236">
        <f>IF(O157="snížená",K157,0)</f>
        <v>0</v>
      </c>
      <c r="BG157" s="236">
        <f>IF(O157="zákl. přenesená",K157,0)</f>
        <v>0</v>
      </c>
      <c r="BH157" s="236">
        <f>IF(O157="sníž. přenesená",K157,0)</f>
        <v>0</v>
      </c>
      <c r="BI157" s="236">
        <f>IF(O157="nulová",K157,0)</f>
        <v>0</v>
      </c>
      <c r="BJ157" s="13" t="s">
        <v>85</v>
      </c>
      <c r="BK157" s="236">
        <f>ROUND(P157*H157,2)</f>
        <v>0</v>
      </c>
      <c r="BL157" s="13" t="s">
        <v>132</v>
      </c>
      <c r="BM157" s="235" t="s">
        <v>209</v>
      </c>
    </row>
    <row r="158" s="1" customFormat="1">
      <c r="B158" s="34"/>
      <c r="C158" s="35"/>
      <c r="D158" s="237" t="s">
        <v>134</v>
      </c>
      <c r="E158" s="35"/>
      <c r="F158" s="238" t="s">
        <v>210</v>
      </c>
      <c r="G158" s="35"/>
      <c r="H158" s="35"/>
      <c r="I158" s="132"/>
      <c r="J158" s="132"/>
      <c r="K158" s="35"/>
      <c r="L158" s="35"/>
      <c r="M158" s="39"/>
      <c r="N158" s="239"/>
      <c r="O158" s="82"/>
      <c r="P158" s="82"/>
      <c r="Q158" s="82"/>
      <c r="R158" s="82"/>
      <c r="S158" s="82"/>
      <c r="T158" s="82"/>
      <c r="U158" s="82"/>
      <c r="V158" s="82"/>
      <c r="W158" s="82"/>
      <c r="X158" s="83"/>
      <c r="AT158" s="13" t="s">
        <v>134</v>
      </c>
      <c r="AU158" s="13" t="s">
        <v>87</v>
      </c>
    </row>
    <row r="159" s="1" customFormat="1">
      <c r="B159" s="34"/>
      <c r="C159" s="35"/>
      <c r="D159" s="237" t="s">
        <v>155</v>
      </c>
      <c r="E159" s="35"/>
      <c r="F159" s="250" t="s">
        <v>211</v>
      </c>
      <c r="G159" s="35"/>
      <c r="H159" s="35"/>
      <c r="I159" s="132"/>
      <c r="J159" s="132"/>
      <c r="K159" s="35"/>
      <c r="L159" s="35"/>
      <c r="M159" s="39"/>
      <c r="N159" s="239"/>
      <c r="O159" s="82"/>
      <c r="P159" s="82"/>
      <c r="Q159" s="82"/>
      <c r="R159" s="82"/>
      <c r="S159" s="82"/>
      <c r="T159" s="82"/>
      <c r="U159" s="82"/>
      <c r="V159" s="82"/>
      <c r="W159" s="82"/>
      <c r="X159" s="83"/>
      <c r="AT159" s="13" t="s">
        <v>155</v>
      </c>
      <c r="AU159" s="13" t="s">
        <v>87</v>
      </c>
    </row>
    <row r="160" s="1" customFormat="1" ht="24" customHeight="1">
      <c r="B160" s="34"/>
      <c r="C160" s="223" t="s">
        <v>212</v>
      </c>
      <c r="D160" s="223" t="s">
        <v>127</v>
      </c>
      <c r="E160" s="224" t="s">
        <v>213</v>
      </c>
      <c r="F160" s="225" t="s">
        <v>214</v>
      </c>
      <c r="G160" s="226" t="s">
        <v>130</v>
      </c>
      <c r="H160" s="227">
        <v>2</v>
      </c>
      <c r="I160" s="228"/>
      <c r="J160" s="228"/>
      <c r="K160" s="229">
        <f>ROUND(P160*H160,2)</f>
        <v>0</v>
      </c>
      <c r="L160" s="225" t="s">
        <v>131</v>
      </c>
      <c r="M160" s="39"/>
      <c r="N160" s="230" t="s">
        <v>1</v>
      </c>
      <c r="O160" s="231" t="s">
        <v>42</v>
      </c>
      <c r="P160" s="232">
        <f>I160+J160</f>
        <v>0</v>
      </c>
      <c r="Q160" s="232">
        <f>ROUND(I160*H160,2)</f>
        <v>0</v>
      </c>
      <c r="R160" s="232">
        <f>ROUND(J160*H160,2)</f>
        <v>0</v>
      </c>
      <c r="S160" s="82"/>
      <c r="T160" s="233">
        <f>S160*H160</f>
        <v>0</v>
      </c>
      <c r="U160" s="233">
        <v>0</v>
      </c>
      <c r="V160" s="233">
        <f>U160*H160</f>
        <v>0</v>
      </c>
      <c r="W160" s="233">
        <v>0</v>
      </c>
      <c r="X160" s="234">
        <f>W160*H160</f>
        <v>0</v>
      </c>
      <c r="AR160" s="235" t="s">
        <v>132</v>
      </c>
      <c r="AT160" s="235" t="s">
        <v>127</v>
      </c>
      <c r="AU160" s="235" t="s">
        <v>87</v>
      </c>
      <c r="AY160" s="13" t="s">
        <v>124</v>
      </c>
      <c r="BE160" s="236">
        <f>IF(O160="základní",K160,0)</f>
        <v>0</v>
      </c>
      <c r="BF160" s="236">
        <f>IF(O160="snížená",K160,0)</f>
        <v>0</v>
      </c>
      <c r="BG160" s="236">
        <f>IF(O160="zákl. přenesená",K160,0)</f>
        <v>0</v>
      </c>
      <c r="BH160" s="236">
        <f>IF(O160="sníž. přenesená",K160,0)</f>
        <v>0</v>
      </c>
      <c r="BI160" s="236">
        <f>IF(O160="nulová",K160,0)</f>
        <v>0</v>
      </c>
      <c r="BJ160" s="13" t="s">
        <v>85</v>
      </c>
      <c r="BK160" s="236">
        <f>ROUND(P160*H160,2)</f>
        <v>0</v>
      </c>
      <c r="BL160" s="13" t="s">
        <v>132</v>
      </c>
      <c r="BM160" s="235" t="s">
        <v>215</v>
      </c>
    </row>
    <row r="161" s="1" customFormat="1">
      <c r="B161" s="34"/>
      <c r="C161" s="35"/>
      <c r="D161" s="237" t="s">
        <v>134</v>
      </c>
      <c r="E161" s="35"/>
      <c r="F161" s="238" t="s">
        <v>216</v>
      </c>
      <c r="G161" s="35"/>
      <c r="H161" s="35"/>
      <c r="I161" s="132"/>
      <c r="J161" s="132"/>
      <c r="K161" s="35"/>
      <c r="L161" s="35"/>
      <c r="M161" s="39"/>
      <c r="N161" s="239"/>
      <c r="O161" s="82"/>
      <c r="P161" s="82"/>
      <c r="Q161" s="82"/>
      <c r="R161" s="82"/>
      <c r="S161" s="82"/>
      <c r="T161" s="82"/>
      <c r="U161" s="82"/>
      <c r="V161" s="82"/>
      <c r="W161" s="82"/>
      <c r="X161" s="83"/>
      <c r="AT161" s="13" t="s">
        <v>134</v>
      </c>
      <c r="AU161" s="13" t="s">
        <v>87</v>
      </c>
    </row>
    <row r="162" s="1" customFormat="1" ht="16.5" customHeight="1">
      <c r="B162" s="34"/>
      <c r="C162" s="240" t="s">
        <v>217</v>
      </c>
      <c r="D162" s="240" t="s">
        <v>121</v>
      </c>
      <c r="E162" s="241" t="s">
        <v>218</v>
      </c>
      <c r="F162" s="242" t="s">
        <v>219</v>
      </c>
      <c r="G162" s="243" t="s">
        <v>130</v>
      </c>
      <c r="H162" s="244">
        <v>2</v>
      </c>
      <c r="I162" s="245"/>
      <c r="J162" s="246"/>
      <c r="K162" s="247">
        <f>ROUND(P162*H162,2)</f>
        <v>0</v>
      </c>
      <c r="L162" s="242" t="s">
        <v>1</v>
      </c>
      <c r="M162" s="248"/>
      <c r="N162" s="249" t="s">
        <v>1</v>
      </c>
      <c r="O162" s="231" t="s">
        <v>42</v>
      </c>
      <c r="P162" s="232">
        <f>I162+J162</f>
        <v>0</v>
      </c>
      <c r="Q162" s="232">
        <f>ROUND(I162*H162,2)</f>
        <v>0</v>
      </c>
      <c r="R162" s="232">
        <f>ROUND(J162*H162,2)</f>
        <v>0</v>
      </c>
      <c r="S162" s="82"/>
      <c r="T162" s="233">
        <f>S162*H162</f>
        <v>0</v>
      </c>
      <c r="U162" s="233">
        <v>0</v>
      </c>
      <c r="V162" s="233">
        <f>U162*H162</f>
        <v>0</v>
      </c>
      <c r="W162" s="233">
        <v>0</v>
      </c>
      <c r="X162" s="234">
        <f>W162*H162</f>
        <v>0</v>
      </c>
      <c r="AR162" s="235" t="s">
        <v>152</v>
      </c>
      <c r="AT162" s="235" t="s">
        <v>121</v>
      </c>
      <c r="AU162" s="235" t="s">
        <v>87</v>
      </c>
      <c r="AY162" s="13" t="s">
        <v>124</v>
      </c>
      <c r="BE162" s="236">
        <f>IF(O162="základní",K162,0)</f>
        <v>0</v>
      </c>
      <c r="BF162" s="236">
        <f>IF(O162="snížená",K162,0)</f>
        <v>0</v>
      </c>
      <c r="BG162" s="236">
        <f>IF(O162="zákl. přenesená",K162,0)</f>
        <v>0</v>
      </c>
      <c r="BH162" s="236">
        <f>IF(O162="sníž. přenesená",K162,0)</f>
        <v>0</v>
      </c>
      <c r="BI162" s="236">
        <f>IF(O162="nulová",K162,0)</f>
        <v>0</v>
      </c>
      <c r="BJ162" s="13" t="s">
        <v>85</v>
      </c>
      <c r="BK162" s="236">
        <f>ROUND(P162*H162,2)</f>
        <v>0</v>
      </c>
      <c r="BL162" s="13" t="s">
        <v>132</v>
      </c>
      <c r="BM162" s="235" t="s">
        <v>220</v>
      </c>
    </row>
    <row r="163" s="1" customFormat="1">
      <c r="B163" s="34"/>
      <c r="C163" s="35"/>
      <c r="D163" s="237" t="s">
        <v>134</v>
      </c>
      <c r="E163" s="35"/>
      <c r="F163" s="238" t="s">
        <v>221</v>
      </c>
      <c r="G163" s="35"/>
      <c r="H163" s="35"/>
      <c r="I163" s="132"/>
      <c r="J163" s="132"/>
      <c r="K163" s="35"/>
      <c r="L163" s="35"/>
      <c r="M163" s="39"/>
      <c r="N163" s="239"/>
      <c r="O163" s="82"/>
      <c r="P163" s="82"/>
      <c r="Q163" s="82"/>
      <c r="R163" s="82"/>
      <c r="S163" s="82"/>
      <c r="T163" s="82"/>
      <c r="U163" s="82"/>
      <c r="V163" s="82"/>
      <c r="W163" s="82"/>
      <c r="X163" s="83"/>
      <c r="AT163" s="13" t="s">
        <v>134</v>
      </c>
      <c r="AU163" s="13" t="s">
        <v>87</v>
      </c>
    </row>
    <row r="164" s="1" customFormat="1">
      <c r="B164" s="34"/>
      <c r="C164" s="35"/>
      <c r="D164" s="237" t="s">
        <v>155</v>
      </c>
      <c r="E164" s="35"/>
      <c r="F164" s="250" t="s">
        <v>222</v>
      </c>
      <c r="G164" s="35"/>
      <c r="H164" s="35"/>
      <c r="I164" s="132"/>
      <c r="J164" s="132"/>
      <c r="K164" s="35"/>
      <c r="L164" s="35"/>
      <c r="M164" s="39"/>
      <c r="N164" s="239"/>
      <c r="O164" s="82"/>
      <c r="P164" s="82"/>
      <c r="Q164" s="82"/>
      <c r="R164" s="82"/>
      <c r="S164" s="82"/>
      <c r="T164" s="82"/>
      <c r="U164" s="82"/>
      <c r="V164" s="82"/>
      <c r="W164" s="82"/>
      <c r="X164" s="83"/>
      <c r="AT164" s="13" t="s">
        <v>155</v>
      </c>
      <c r="AU164" s="13" t="s">
        <v>87</v>
      </c>
    </row>
    <row r="165" s="1" customFormat="1" ht="16.5" customHeight="1">
      <c r="B165" s="34"/>
      <c r="C165" s="240" t="s">
        <v>223</v>
      </c>
      <c r="D165" s="240" t="s">
        <v>121</v>
      </c>
      <c r="E165" s="241" t="s">
        <v>224</v>
      </c>
      <c r="F165" s="242" t="s">
        <v>225</v>
      </c>
      <c r="G165" s="243" t="s">
        <v>121</v>
      </c>
      <c r="H165" s="244">
        <v>12</v>
      </c>
      <c r="I165" s="245"/>
      <c r="J165" s="246"/>
      <c r="K165" s="247">
        <f>ROUND(P165*H165,2)</f>
        <v>0</v>
      </c>
      <c r="L165" s="242" t="s">
        <v>1</v>
      </c>
      <c r="M165" s="248"/>
      <c r="N165" s="249" t="s">
        <v>1</v>
      </c>
      <c r="O165" s="231" t="s">
        <v>42</v>
      </c>
      <c r="P165" s="232">
        <f>I165+J165</f>
        <v>0</v>
      </c>
      <c r="Q165" s="232">
        <f>ROUND(I165*H165,2)</f>
        <v>0</v>
      </c>
      <c r="R165" s="232">
        <f>ROUND(J165*H165,2)</f>
        <v>0</v>
      </c>
      <c r="S165" s="82"/>
      <c r="T165" s="233">
        <f>S165*H165</f>
        <v>0</v>
      </c>
      <c r="U165" s="233">
        <v>0</v>
      </c>
      <c r="V165" s="233">
        <f>U165*H165</f>
        <v>0</v>
      </c>
      <c r="W165" s="233">
        <v>0</v>
      </c>
      <c r="X165" s="234">
        <f>W165*H165</f>
        <v>0</v>
      </c>
      <c r="AR165" s="235" t="s">
        <v>152</v>
      </c>
      <c r="AT165" s="235" t="s">
        <v>121</v>
      </c>
      <c r="AU165" s="235" t="s">
        <v>87</v>
      </c>
      <c r="AY165" s="13" t="s">
        <v>124</v>
      </c>
      <c r="BE165" s="236">
        <f>IF(O165="základní",K165,0)</f>
        <v>0</v>
      </c>
      <c r="BF165" s="236">
        <f>IF(O165="snížená",K165,0)</f>
        <v>0</v>
      </c>
      <c r="BG165" s="236">
        <f>IF(O165="zákl. přenesená",K165,0)</f>
        <v>0</v>
      </c>
      <c r="BH165" s="236">
        <f>IF(O165="sníž. přenesená",K165,0)</f>
        <v>0</v>
      </c>
      <c r="BI165" s="236">
        <f>IF(O165="nulová",K165,0)</f>
        <v>0</v>
      </c>
      <c r="BJ165" s="13" t="s">
        <v>85</v>
      </c>
      <c r="BK165" s="236">
        <f>ROUND(P165*H165,2)</f>
        <v>0</v>
      </c>
      <c r="BL165" s="13" t="s">
        <v>132</v>
      </c>
      <c r="BM165" s="235" t="s">
        <v>226</v>
      </c>
    </row>
    <row r="166" s="1" customFormat="1">
      <c r="B166" s="34"/>
      <c r="C166" s="35"/>
      <c r="D166" s="237" t="s">
        <v>134</v>
      </c>
      <c r="E166" s="35"/>
      <c r="F166" s="238" t="s">
        <v>225</v>
      </c>
      <c r="G166" s="35"/>
      <c r="H166" s="35"/>
      <c r="I166" s="132"/>
      <c r="J166" s="132"/>
      <c r="K166" s="35"/>
      <c r="L166" s="35"/>
      <c r="M166" s="39"/>
      <c r="N166" s="239"/>
      <c r="O166" s="82"/>
      <c r="P166" s="82"/>
      <c r="Q166" s="82"/>
      <c r="R166" s="82"/>
      <c r="S166" s="82"/>
      <c r="T166" s="82"/>
      <c r="U166" s="82"/>
      <c r="V166" s="82"/>
      <c r="W166" s="82"/>
      <c r="X166" s="83"/>
      <c r="AT166" s="13" t="s">
        <v>134</v>
      </c>
      <c r="AU166" s="13" t="s">
        <v>87</v>
      </c>
    </row>
    <row r="167" s="1" customFormat="1" ht="16.5" customHeight="1">
      <c r="B167" s="34"/>
      <c r="C167" s="240" t="s">
        <v>227</v>
      </c>
      <c r="D167" s="240" t="s">
        <v>121</v>
      </c>
      <c r="E167" s="241" t="s">
        <v>228</v>
      </c>
      <c r="F167" s="242" t="s">
        <v>229</v>
      </c>
      <c r="G167" s="243" t="s">
        <v>121</v>
      </c>
      <c r="H167" s="244">
        <v>24</v>
      </c>
      <c r="I167" s="245"/>
      <c r="J167" s="246"/>
      <c r="K167" s="247">
        <f>ROUND(P167*H167,2)</f>
        <v>0</v>
      </c>
      <c r="L167" s="242" t="s">
        <v>1</v>
      </c>
      <c r="M167" s="248"/>
      <c r="N167" s="249" t="s">
        <v>1</v>
      </c>
      <c r="O167" s="231" t="s">
        <v>42</v>
      </c>
      <c r="P167" s="232">
        <f>I167+J167</f>
        <v>0</v>
      </c>
      <c r="Q167" s="232">
        <f>ROUND(I167*H167,2)</f>
        <v>0</v>
      </c>
      <c r="R167" s="232">
        <f>ROUND(J167*H167,2)</f>
        <v>0</v>
      </c>
      <c r="S167" s="82"/>
      <c r="T167" s="233">
        <f>S167*H167</f>
        <v>0</v>
      </c>
      <c r="U167" s="233">
        <v>0</v>
      </c>
      <c r="V167" s="233">
        <f>U167*H167</f>
        <v>0</v>
      </c>
      <c r="W167" s="233">
        <v>0</v>
      </c>
      <c r="X167" s="234">
        <f>W167*H167</f>
        <v>0</v>
      </c>
      <c r="AR167" s="235" t="s">
        <v>152</v>
      </c>
      <c r="AT167" s="235" t="s">
        <v>121</v>
      </c>
      <c r="AU167" s="235" t="s">
        <v>87</v>
      </c>
      <c r="AY167" s="13" t="s">
        <v>124</v>
      </c>
      <c r="BE167" s="236">
        <f>IF(O167="základní",K167,0)</f>
        <v>0</v>
      </c>
      <c r="BF167" s="236">
        <f>IF(O167="snížená",K167,0)</f>
        <v>0</v>
      </c>
      <c r="BG167" s="236">
        <f>IF(O167="zákl. přenesená",K167,0)</f>
        <v>0</v>
      </c>
      <c r="BH167" s="236">
        <f>IF(O167="sníž. přenesená",K167,0)</f>
        <v>0</v>
      </c>
      <c r="BI167" s="236">
        <f>IF(O167="nulová",K167,0)</f>
        <v>0</v>
      </c>
      <c r="BJ167" s="13" t="s">
        <v>85</v>
      </c>
      <c r="BK167" s="236">
        <f>ROUND(P167*H167,2)</f>
        <v>0</v>
      </c>
      <c r="BL167" s="13" t="s">
        <v>132</v>
      </c>
      <c r="BM167" s="235" t="s">
        <v>230</v>
      </c>
    </row>
    <row r="168" s="1" customFormat="1">
      <c r="B168" s="34"/>
      <c r="C168" s="35"/>
      <c r="D168" s="237" t="s">
        <v>134</v>
      </c>
      <c r="E168" s="35"/>
      <c r="F168" s="238" t="s">
        <v>229</v>
      </c>
      <c r="G168" s="35"/>
      <c r="H168" s="35"/>
      <c r="I168" s="132"/>
      <c r="J168" s="132"/>
      <c r="K168" s="35"/>
      <c r="L168" s="35"/>
      <c r="M168" s="39"/>
      <c r="N168" s="239"/>
      <c r="O168" s="82"/>
      <c r="P168" s="82"/>
      <c r="Q168" s="82"/>
      <c r="R168" s="82"/>
      <c r="S168" s="82"/>
      <c r="T168" s="82"/>
      <c r="U168" s="82"/>
      <c r="V168" s="82"/>
      <c r="W168" s="82"/>
      <c r="X168" s="83"/>
      <c r="AT168" s="13" t="s">
        <v>134</v>
      </c>
      <c r="AU168" s="13" t="s">
        <v>87</v>
      </c>
    </row>
    <row r="169" s="1" customFormat="1" ht="24" customHeight="1">
      <c r="B169" s="34"/>
      <c r="C169" s="223" t="s">
        <v>8</v>
      </c>
      <c r="D169" s="223" t="s">
        <v>127</v>
      </c>
      <c r="E169" s="224" t="s">
        <v>231</v>
      </c>
      <c r="F169" s="225" t="s">
        <v>232</v>
      </c>
      <c r="G169" s="226" t="s">
        <v>130</v>
      </c>
      <c r="H169" s="227">
        <v>1</v>
      </c>
      <c r="I169" s="228"/>
      <c r="J169" s="228"/>
      <c r="K169" s="229">
        <f>ROUND(P169*H169,2)</f>
        <v>0</v>
      </c>
      <c r="L169" s="225" t="s">
        <v>131</v>
      </c>
      <c r="M169" s="39"/>
      <c r="N169" s="230" t="s">
        <v>1</v>
      </c>
      <c r="O169" s="231" t="s">
        <v>42</v>
      </c>
      <c r="P169" s="232">
        <f>I169+J169</f>
        <v>0</v>
      </c>
      <c r="Q169" s="232">
        <f>ROUND(I169*H169,2)</f>
        <v>0</v>
      </c>
      <c r="R169" s="232">
        <f>ROUND(J169*H169,2)</f>
        <v>0</v>
      </c>
      <c r="S169" s="82"/>
      <c r="T169" s="233">
        <f>S169*H169</f>
        <v>0</v>
      </c>
      <c r="U169" s="233">
        <v>0.00182</v>
      </c>
      <c r="V169" s="233">
        <f>U169*H169</f>
        <v>0.00182</v>
      </c>
      <c r="W169" s="233">
        <v>0</v>
      </c>
      <c r="X169" s="234">
        <f>W169*H169</f>
        <v>0</v>
      </c>
      <c r="AR169" s="235" t="s">
        <v>132</v>
      </c>
      <c r="AT169" s="235" t="s">
        <v>127</v>
      </c>
      <c r="AU169" s="235" t="s">
        <v>87</v>
      </c>
      <c r="AY169" s="13" t="s">
        <v>124</v>
      </c>
      <c r="BE169" s="236">
        <f>IF(O169="základní",K169,0)</f>
        <v>0</v>
      </c>
      <c r="BF169" s="236">
        <f>IF(O169="snížená",K169,0)</f>
        <v>0</v>
      </c>
      <c r="BG169" s="236">
        <f>IF(O169="zákl. přenesená",K169,0)</f>
        <v>0</v>
      </c>
      <c r="BH169" s="236">
        <f>IF(O169="sníž. přenesená",K169,0)</f>
        <v>0</v>
      </c>
      <c r="BI169" s="236">
        <f>IF(O169="nulová",K169,0)</f>
        <v>0</v>
      </c>
      <c r="BJ169" s="13" t="s">
        <v>85</v>
      </c>
      <c r="BK169" s="236">
        <f>ROUND(P169*H169,2)</f>
        <v>0</v>
      </c>
      <c r="BL169" s="13" t="s">
        <v>132</v>
      </c>
      <c r="BM169" s="235" t="s">
        <v>233</v>
      </c>
    </row>
    <row r="170" s="1" customFormat="1">
      <c r="B170" s="34"/>
      <c r="C170" s="35"/>
      <c r="D170" s="237" t="s">
        <v>134</v>
      </c>
      <c r="E170" s="35"/>
      <c r="F170" s="238" t="s">
        <v>234</v>
      </c>
      <c r="G170" s="35"/>
      <c r="H170" s="35"/>
      <c r="I170" s="132"/>
      <c r="J170" s="132"/>
      <c r="K170" s="35"/>
      <c r="L170" s="35"/>
      <c r="M170" s="39"/>
      <c r="N170" s="239"/>
      <c r="O170" s="82"/>
      <c r="P170" s="82"/>
      <c r="Q170" s="82"/>
      <c r="R170" s="82"/>
      <c r="S170" s="82"/>
      <c r="T170" s="82"/>
      <c r="U170" s="82"/>
      <c r="V170" s="82"/>
      <c r="W170" s="82"/>
      <c r="X170" s="83"/>
      <c r="AT170" s="13" t="s">
        <v>134</v>
      </c>
      <c r="AU170" s="13" t="s">
        <v>87</v>
      </c>
    </row>
    <row r="171" s="1" customFormat="1" ht="24" customHeight="1">
      <c r="B171" s="34"/>
      <c r="C171" s="223" t="s">
        <v>235</v>
      </c>
      <c r="D171" s="223" t="s">
        <v>127</v>
      </c>
      <c r="E171" s="224" t="s">
        <v>236</v>
      </c>
      <c r="F171" s="225" t="s">
        <v>237</v>
      </c>
      <c r="G171" s="226" t="s">
        <v>130</v>
      </c>
      <c r="H171" s="227">
        <v>1</v>
      </c>
      <c r="I171" s="228"/>
      <c r="J171" s="228"/>
      <c r="K171" s="229">
        <f>ROUND(P171*H171,2)</f>
        <v>0</v>
      </c>
      <c r="L171" s="225" t="s">
        <v>131</v>
      </c>
      <c r="M171" s="39"/>
      <c r="N171" s="230" t="s">
        <v>1</v>
      </c>
      <c r="O171" s="231" t="s">
        <v>42</v>
      </c>
      <c r="P171" s="232">
        <f>I171+J171</f>
        <v>0</v>
      </c>
      <c r="Q171" s="232">
        <f>ROUND(I171*H171,2)</f>
        <v>0</v>
      </c>
      <c r="R171" s="232">
        <f>ROUND(J171*H171,2)</f>
        <v>0</v>
      </c>
      <c r="S171" s="82"/>
      <c r="T171" s="233">
        <f>S171*H171</f>
        <v>0</v>
      </c>
      <c r="U171" s="233">
        <v>0.00182</v>
      </c>
      <c r="V171" s="233">
        <f>U171*H171</f>
        <v>0.00182</v>
      </c>
      <c r="W171" s="233">
        <v>0</v>
      </c>
      <c r="X171" s="234">
        <f>W171*H171</f>
        <v>0</v>
      </c>
      <c r="AR171" s="235" t="s">
        <v>132</v>
      </c>
      <c r="AT171" s="235" t="s">
        <v>127</v>
      </c>
      <c r="AU171" s="235" t="s">
        <v>87</v>
      </c>
      <c r="AY171" s="13" t="s">
        <v>124</v>
      </c>
      <c r="BE171" s="236">
        <f>IF(O171="základní",K171,0)</f>
        <v>0</v>
      </c>
      <c r="BF171" s="236">
        <f>IF(O171="snížená",K171,0)</f>
        <v>0</v>
      </c>
      <c r="BG171" s="236">
        <f>IF(O171="zákl. přenesená",K171,0)</f>
        <v>0</v>
      </c>
      <c r="BH171" s="236">
        <f>IF(O171="sníž. přenesená",K171,0)</f>
        <v>0</v>
      </c>
      <c r="BI171" s="236">
        <f>IF(O171="nulová",K171,0)</f>
        <v>0</v>
      </c>
      <c r="BJ171" s="13" t="s">
        <v>85</v>
      </c>
      <c r="BK171" s="236">
        <f>ROUND(P171*H171,2)</f>
        <v>0</v>
      </c>
      <c r="BL171" s="13" t="s">
        <v>132</v>
      </c>
      <c r="BM171" s="235" t="s">
        <v>238</v>
      </c>
    </row>
    <row r="172" s="1" customFormat="1">
      <c r="B172" s="34"/>
      <c r="C172" s="35"/>
      <c r="D172" s="237" t="s">
        <v>134</v>
      </c>
      <c r="E172" s="35"/>
      <c r="F172" s="238" t="s">
        <v>239</v>
      </c>
      <c r="G172" s="35"/>
      <c r="H172" s="35"/>
      <c r="I172" s="132"/>
      <c r="J172" s="132"/>
      <c r="K172" s="35"/>
      <c r="L172" s="35"/>
      <c r="M172" s="39"/>
      <c r="N172" s="239"/>
      <c r="O172" s="82"/>
      <c r="P172" s="82"/>
      <c r="Q172" s="82"/>
      <c r="R172" s="82"/>
      <c r="S172" s="82"/>
      <c r="T172" s="82"/>
      <c r="U172" s="82"/>
      <c r="V172" s="82"/>
      <c r="W172" s="82"/>
      <c r="X172" s="83"/>
      <c r="AT172" s="13" t="s">
        <v>134</v>
      </c>
      <c r="AU172" s="13" t="s">
        <v>87</v>
      </c>
    </row>
    <row r="173" s="1" customFormat="1" ht="16.5" customHeight="1">
      <c r="B173" s="34"/>
      <c r="C173" s="240" t="s">
        <v>240</v>
      </c>
      <c r="D173" s="240" t="s">
        <v>121</v>
      </c>
      <c r="E173" s="241" t="s">
        <v>241</v>
      </c>
      <c r="F173" s="242" t="s">
        <v>242</v>
      </c>
      <c r="G173" s="243" t="s">
        <v>243</v>
      </c>
      <c r="H173" s="244">
        <v>1</v>
      </c>
      <c r="I173" s="245"/>
      <c r="J173" s="246"/>
      <c r="K173" s="247">
        <f>ROUND(P173*H173,2)</f>
        <v>0</v>
      </c>
      <c r="L173" s="242" t="s">
        <v>1</v>
      </c>
      <c r="M173" s="248"/>
      <c r="N173" s="249" t="s">
        <v>1</v>
      </c>
      <c r="O173" s="231" t="s">
        <v>42</v>
      </c>
      <c r="P173" s="232">
        <f>I173+J173</f>
        <v>0</v>
      </c>
      <c r="Q173" s="232">
        <f>ROUND(I173*H173,2)</f>
        <v>0</v>
      </c>
      <c r="R173" s="232">
        <f>ROUND(J173*H173,2)</f>
        <v>0</v>
      </c>
      <c r="S173" s="82"/>
      <c r="T173" s="233">
        <f>S173*H173</f>
        <v>0</v>
      </c>
      <c r="U173" s="233">
        <v>0</v>
      </c>
      <c r="V173" s="233">
        <f>U173*H173</f>
        <v>0</v>
      </c>
      <c r="W173" s="233">
        <v>0</v>
      </c>
      <c r="X173" s="234">
        <f>W173*H173</f>
        <v>0</v>
      </c>
      <c r="AR173" s="235" t="s">
        <v>152</v>
      </c>
      <c r="AT173" s="235" t="s">
        <v>121</v>
      </c>
      <c r="AU173" s="235" t="s">
        <v>87</v>
      </c>
      <c r="AY173" s="13" t="s">
        <v>124</v>
      </c>
      <c r="BE173" s="236">
        <f>IF(O173="základní",K173,0)</f>
        <v>0</v>
      </c>
      <c r="BF173" s="236">
        <f>IF(O173="snížená",K173,0)</f>
        <v>0</v>
      </c>
      <c r="BG173" s="236">
        <f>IF(O173="zákl. přenesená",K173,0)</f>
        <v>0</v>
      </c>
      <c r="BH173" s="236">
        <f>IF(O173="sníž. přenesená",K173,0)</f>
        <v>0</v>
      </c>
      <c r="BI173" s="236">
        <f>IF(O173="nulová",K173,0)</f>
        <v>0</v>
      </c>
      <c r="BJ173" s="13" t="s">
        <v>85</v>
      </c>
      <c r="BK173" s="236">
        <f>ROUND(P173*H173,2)</f>
        <v>0</v>
      </c>
      <c r="BL173" s="13" t="s">
        <v>132</v>
      </c>
      <c r="BM173" s="235" t="s">
        <v>244</v>
      </c>
    </row>
    <row r="174" s="1" customFormat="1" ht="16.5" customHeight="1">
      <c r="B174" s="34"/>
      <c r="C174" s="240" t="s">
        <v>245</v>
      </c>
      <c r="D174" s="240" t="s">
        <v>121</v>
      </c>
      <c r="E174" s="241" t="s">
        <v>246</v>
      </c>
      <c r="F174" s="242" t="s">
        <v>247</v>
      </c>
      <c r="G174" s="243" t="s">
        <v>130</v>
      </c>
      <c r="H174" s="244">
        <v>1</v>
      </c>
      <c r="I174" s="245"/>
      <c r="J174" s="246"/>
      <c r="K174" s="247">
        <f>ROUND(P174*H174,2)</f>
        <v>0</v>
      </c>
      <c r="L174" s="242" t="s">
        <v>1</v>
      </c>
      <c r="M174" s="248"/>
      <c r="N174" s="249" t="s">
        <v>1</v>
      </c>
      <c r="O174" s="231" t="s">
        <v>42</v>
      </c>
      <c r="P174" s="232">
        <f>I174+J174</f>
        <v>0</v>
      </c>
      <c r="Q174" s="232">
        <f>ROUND(I174*H174,2)</f>
        <v>0</v>
      </c>
      <c r="R174" s="232">
        <f>ROUND(J174*H174,2)</f>
        <v>0</v>
      </c>
      <c r="S174" s="82"/>
      <c r="T174" s="233">
        <f>S174*H174</f>
        <v>0</v>
      </c>
      <c r="U174" s="233">
        <v>0</v>
      </c>
      <c r="V174" s="233">
        <f>U174*H174</f>
        <v>0</v>
      </c>
      <c r="W174" s="233">
        <v>0</v>
      </c>
      <c r="X174" s="234">
        <f>W174*H174</f>
        <v>0</v>
      </c>
      <c r="AR174" s="235" t="s">
        <v>152</v>
      </c>
      <c r="AT174" s="235" t="s">
        <v>121</v>
      </c>
      <c r="AU174" s="235" t="s">
        <v>87</v>
      </c>
      <c r="AY174" s="13" t="s">
        <v>124</v>
      </c>
      <c r="BE174" s="236">
        <f>IF(O174="základní",K174,0)</f>
        <v>0</v>
      </c>
      <c r="BF174" s="236">
        <f>IF(O174="snížená",K174,0)</f>
        <v>0</v>
      </c>
      <c r="BG174" s="236">
        <f>IF(O174="zákl. přenesená",K174,0)</f>
        <v>0</v>
      </c>
      <c r="BH174" s="236">
        <f>IF(O174="sníž. přenesená",K174,0)</f>
        <v>0</v>
      </c>
      <c r="BI174" s="236">
        <f>IF(O174="nulová",K174,0)</f>
        <v>0</v>
      </c>
      <c r="BJ174" s="13" t="s">
        <v>85</v>
      </c>
      <c r="BK174" s="236">
        <f>ROUND(P174*H174,2)</f>
        <v>0</v>
      </c>
      <c r="BL174" s="13" t="s">
        <v>132</v>
      </c>
      <c r="BM174" s="235" t="s">
        <v>248</v>
      </c>
    </row>
    <row r="175" s="1" customFormat="1">
      <c r="B175" s="34"/>
      <c r="C175" s="35"/>
      <c r="D175" s="237" t="s">
        <v>134</v>
      </c>
      <c r="E175" s="35"/>
      <c r="F175" s="238" t="s">
        <v>249</v>
      </c>
      <c r="G175" s="35"/>
      <c r="H175" s="35"/>
      <c r="I175" s="132"/>
      <c r="J175" s="132"/>
      <c r="K175" s="35"/>
      <c r="L175" s="35"/>
      <c r="M175" s="39"/>
      <c r="N175" s="239"/>
      <c r="O175" s="82"/>
      <c r="P175" s="82"/>
      <c r="Q175" s="82"/>
      <c r="R175" s="82"/>
      <c r="S175" s="82"/>
      <c r="T175" s="82"/>
      <c r="U175" s="82"/>
      <c r="V175" s="82"/>
      <c r="W175" s="82"/>
      <c r="X175" s="83"/>
      <c r="AT175" s="13" t="s">
        <v>134</v>
      </c>
      <c r="AU175" s="13" t="s">
        <v>87</v>
      </c>
    </row>
    <row r="176" s="1" customFormat="1">
      <c r="B176" s="34"/>
      <c r="C176" s="35"/>
      <c r="D176" s="237" t="s">
        <v>155</v>
      </c>
      <c r="E176" s="35"/>
      <c r="F176" s="250" t="s">
        <v>250</v>
      </c>
      <c r="G176" s="35"/>
      <c r="H176" s="35"/>
      <c r="I176" s="132"/>
      <c r="J176" s="132"/>
      <c r="K176" s="35"/>
      <c r="L176" s="35"/>
      <c r="M176" s="39"/>
      <c r="N176" s="239"/>
      <c r="O176" s="82"/>
      <c r="P176" s="82"/>
      <c r="Q176" s="82"/>
      <c r="R176" s="82"/>
      <c r="S176" s="82"/>
      <c r="T176" s="82"/>
      <c r="U176" s="82"/>
      <c r="V176" s="82"/>
      <c r="W176" s="82"/>
      <c r="X176" s="83"/>
      <c r="AT176" s="13" t="s">
        <v>155</v>
      </c>
      <c r="AU176" s="13" t="s">
        <v>87</v>
      </c>
    </row>
    <row r="177" s="1" customFormat="1" ht="24" customHeight="1">
      <c r="B177" s="34"/>
      <c r="C177" s="223" t="s">
        <v>251</v>
      </c>
      <c r="D177" s="223" t="s">
        <v>127</v>
      </c>
      <c r="E177" s="224" t="s">
        <v>252</v>
      </c>
      <c r="F177" s="225" t="s">
        <v>253</v>
      </c>
      <c r="G177" s="226" t="s">
        <v>130</v>
      </c>
      <c r="H177" s="227">
        <v>1</v>
      </c>
      <c r="I177" s="228"/>
      <c r="J177" s="228"/>
      <c r="K177" s="229">
        <f>ROUND(P177*H177,2)</f>
        <v>0</v>
      </c>
      <c r="L177" s="225" t="s">
        <v>131</v>
      </c>
      <c r="M177" s="39"/>
      <c r="N177" s="230" t="s">
        <v>1</v>
      </c>
      <c r="O177" s="231" t="s">
        <v>42</v>
      </c>
      <c r="P177" s="232">
        <f>I177+J177</f>
        <v>0</v>
      </c>
      <c r="Q177" s="232">
        <f>ROUND(I177*H177,2)</f>
        <v>0</v>
      </c>
      <c r="R177" s="232">
        <f>ROUND(J177*H177,2)</f>
        <v>0</v>
      </c>
      <c r="S177" s="82"/>
      <c r="T177" s="233">
        <f>S177*H177</f>
        <v>0</v>
      </c>
      <c r="U177" s="233">
        <v>0</v>
      </c>
      <c r="V177" s="233">
        <f>U177*H177</f>
        <v>0</v>
      </c>
      <c r="W177" s="233">
        <v>0</v>
      </c>
      <c r="X177" s="234">
        <f>W177*H177</f>
        <v>0</v>
      </c>
      <c r="AR177" s="235" t="s">
        <v>132</v>
      </c>
      <c r="AT177" s="235" t="s">
        <v>127</v>
      </c>
      <c r="AU177" s="235" t="s">
        <v>87</v>
      </c>
      <c r="AY177" s="13" t="s">
        <v>124</v>
      </c>
      <c r="BE177" s="236">
        <f>IF(O177="základní",K177,0)</f>
        <v>0</v>
      </c>
      <c r="BF177" s="236">
        <f>IF(O177="snížená",K177,0)</f>
        <v>0</v>
      </c>
      <c r="BG177" s="236">
        <f>IF(O177="zákl. přenesená",K177,0)</f>
        <v>0</v>
      </c>
      <c r="BH177" s="236">
        <f>IF(O177="sníž. přenesená",K177,0)</f>
        <v>0</v>
      </c>
      <c r="BI177" s="236">
        <f>IF(O177="nulová",K177,0)</f>
        <v>0</v>
      </c>
      <c r="BJ177" s="13" t="s">
        <v>85</v>
      </c>
      <c r="BK177" s="236">
        <f>ROUND(P177*H177,2)</f>
        <v>0</v>
      </c>
      <c r="BL177" s="13" t="s">
        <v>132</v>
      </c>
      <c r="BM177" s="235" t="s">
        <v>254</v>
      </c>
    </row>
    <row r="178" s="1" customFormat="1">
      <c r="B178" s="34"/>
      <c r="C178" s="35"/>
      <c r="D178" s="237" t="s">
        <v>134</v>
      </c>
      <c r="E178" s="35"/>
      <c r="F178" s="238" t="s">
        <v>253</v>
      </c>
      <c r="G178" s="35"/>
      <c r="H178" s="35"/>
      <c r="I178" s="132"/>
      <c r="J178" s="132"/>
      <c r="K178" s="35"/>
      <c r="L178" s="35"/>
      <c r="M178" s="39"/>
      <c r="N178" s="239"/>
      <c r="O178" s="82"/>
      <c r="P178" s="82"/>
      <c r="Q178" s="82"/>
      <c r="R178" s="82"/>
      <c r="S178" s="82"/>
      <c r="T178" s="82"/>
      <c r="U178" s="82"/>
      <c r="V178" s="82"/>
      <c r="W178" s="82"/>
      <c r="X178" s="83"/>
      <c r="AT178" s="13" t="s">
        <v>134</v>
      </c>
      <c r="AU178" s="13" t="s">
        <v>87</v>
      </c>
    </row>
    <row r="179" s="1" customFormat="1" ht="24" customHeight="1">
      <c r="B179" s="34"/>
      <c r="C179" s="223" t="s">
        <v>255</v>
      </c>
      <c r="D179" s="223" t="s">
        <v>127</v>
      </c>
      <c r="E179" s="224" t="s">
        <v>256</v>
      </c>
      <c r="F179" s="225" t="s">
        <v>257</v>
      </c>
      <c r="G179" s="226" t="s">
        <v>130</v>
      </c>
      <c r="H179" s="227">
        <v>1</v>
      </c>
      <c r="I179" s="228"/>
      <c r="J179" s="228"/>
      <c r="K179" s="229">
        <f>ROUND(P179*H179,2)</f>
        <v>0</v>
      </c>
      <c r="L179" s="225" t="s">
        <v>131</v>
      </c>
      <c r="M179" s="39"/>
      <c r="N179" s="230" t="s">
        <v>1</v>
      </c>
      <c r="O179" s="231" t="s">
        <v>42</v>
      </c>
      <c r="P179" s="232">
        <f>I179+J179</f>
        <v>0</v>
      </c>
      <c r="Q179" s="232">
        <f>ROUND(I179*H179,2)</f>
        <v>0</v>
      </c>
      <c r="R179" s="232">
        <f>ROUND(J179*H179,2)</f>
        <v>0</v>
      </c>
      <c r="S179" s="82"/>
      <c r="T179" s="233">
        <f>S179*H179</f>
        <v>0</v>
      </c>
      <c r="U179" s="233">
        <v>0</v>
      </c>
      <c r="V179" s="233">
        <f>U179*H179</f>
        <v>0</v>
      </c>
      <c r="W179" s="233">
        <v>0</v>
      </c>
      <c r="X179" s="234">
        <f>W179*H179</f>
        <v>0</v>
      </c>
      <c r="AR179" s="235" t="s">
        <v>132</v>
      </c>
      <c r="AT179" s="235" t="s">
        <v>127</v>
      </c>
      <c r="AU179" s="235" t="s">
        <v>87</v>
      </c>
      <c r="AY179" s="13" t="s">
        <v>124</v>
      </c>
      <c r="BE179" s="236">
        <f>IF(O179="základní",K179,0)</f>
        <v>0</v>
      </c>
      <c r="BF179" s="236">
        <f>IF(O179="snížená",K179,0)</f>
        <v>0</v>
      </c>
      <c r="BG179" s="236">
        <f>IF(O179="zákl. přenesená",K179,0)</f>
        <v>0</v>
      </c>
      <c r="BH179" s="236">
        <f>IF(O179="sníž. přenesená",K179,0)</f>
        <v>0</v>
      </c>
      <c r="BI179" s="236">
        <f>IF(O179="nulová",K179,0)</f>
        <v>0</v>
      </c>
      <c r="BJ179" s="13" t="s">
        <v>85</v>
      </c>
      <c r="BK179" s="236">
        <f>ROUND(P179*H179,2)</f>
        <v>0</v>
      </c>
      <c r="BL179" s="13" t="s">
        <v>132</v>
      </c>
      <c r="BM179" s="235" t="s">
        <v>258</v>
      </c>
    </row>
    <row r="180" s="1" customFormat="1">
      <c r="B180" s="34"/>
      <c r="C180" s="35"/>
      <c r="D180" s="237" t="s">
        <v>134</v>
      </c>
      <c r="E180" s="35"/>
      <c r="F180" s="238" t="s">
        <v>257</v>
      </c>
      <c r="G180" s="35"/>
      <c r="H180" s="35"/>
      <c r="I180" s="132"/>
      <c r="J180" s="132"/>
      <c r="K180" s="35"/>
      <c r="L180" s="35"/>
      <c r="M180" s="39"/>
      <c r="N180" s="239"/>
      <c r="O180" s="82"/>
      <c r="P180" s="82"/>
      <c r="Q180" s="82"/>
      <c r="R180" s="82"/>
      <c r="S180" s="82"/>
      <c r="T180" s="82"/>
      <c r="U180" s="82"/>
      <c r="V180" s="82"/>
      <c r="W180" s="82"/>
      <c r="X180" s="83"/>
      <c r="AT180" s="13" t="s">
        <v>134</v>
      </c>
      <c r="AU180" s="13" t="s">
        <v>87</v>
      </c>
    </row>
    <row r="181" s="1" customFormat="1" ht="24" customHeight="1">
      <c r="B181" s="34"/>
      <c r="C181" s="223" t="s">
        <v>259</v>
      </c>
      <c r="D181" s="223" t="s">
        <v>127</v>
      </c>
      <c r="E181" s="224" t="s">
        <v>260</v>
      </c>
      <c r="F181" s="225" t="s">
        <v>261</v>
      </c>
      <c r="G181" s="226" t="s">
        <v>130</v>
      </c>
      <c r="H181" s="227">
        <v>1</v>
      </c>
      <c r="I181" s="228"/>
      <c r="J181" s="228"/>
      <c r="K181" s="229">
        <f>ROUND(P181*H181,2)</f>
        <v>0</v>
      </c>
      <c r="L181" s="225" t="s">
        <v>131</v>
      </c>
      <c r="M181" s="39"/>
      <c r="N181" s="230" t="s">
        <v>1</v>
      </c>
      <c r="O181" s="231" t="s">
        <v>42</v>
      </c>
      <c r="P181" s="232">
        <f>I181+J181</f>
        <v>0</v>
      </c>
      <c r="Q181" s="232">
        <f>ROUND(I181*H181,2)</f>
        <v>0</v>
      </c>
      <c r="R181" s="232">
        <f>ROUND(J181*H181,2)</f>
        <v>0</v>
      </c>
      <c r="S181" s="82"/>
      <c r="T181" s="233">
        <f>S181*H181</f>
        <v>0</v>
      </c>
      <c r="U181" s="233">
        <v>0</v>
      </c>
      <c r="V181" s="233">
        <f>U181*H181</f>
        <v>0</v>
      </c>
      <c r="W181" s="233">
        <v>0</v>
      </c>
      <c r="X181" s="234">
        <f>W181*H181</f>
        <v>0</v>
      </c>
      <c r="AR181" s="235" t="s">
        <v>132</v>
      </c>
      <c r="AT181" s="235" t="s">
        <v>127</v>
      </c>
      <c r="AU181" s="235" t="s">
        <v>87</v>
      </c>
      <c r="AY181" s="13" t="s">
        <v>124</v>
      </c>
      <c r="BE181" s="236">
        <f>IF(O181="základní",K181,0)</f>
        <v>0</v>
      </c>
      <c r="BF181" s="236">
        <f>IF(O181="snížená",K181,0)</f>
        <v>0</v>
      </c>
      <c r="BG181" s="236">
        <f>IF(O181="zákl. přenesená",K181,0)</f>
        <v>0</v>
      </c>
      <c r="BH181" s="236">
        <f>IF(O181="sníž. přenesená",K181,0)</f>
        <v>0</v>
      </c>
      <c r="BI181" s="236">
        <f>IF(O181="nulová",K181,0)</f>
        <v>0</v>
      </c>
      <c r="BJ181" s="13" t="s">
        <v>85</v>
      </c>
      <c r="BK181" s="236">
        <f>ROUND(P181*H181,2)</f>
        <v>0</v>
      </c>
      <c r="BL181" s="13" t="s">
        <v>132</v>
      </c>
      <c r="BM181" s="235" t="s">
        <v>262</v>
      </c>
    </row>
    <row r="182" s="1" customFormat="1">
      <c r="B182" s="34"/>
      <c r="C182" s="35"/>
      <c r="D182" s="237" t="s">
        <v>134</v>
      </c>
      <c r="E182" s="35"/>
      <c r="F182" s="238" t="s">
        <v>261</v>
      </c>
      <c r="G182" s="35"/>
      <c r="H182" s="35"/>
      <c r="I182" s="132"/>
      <c r="J182" s="132"/>
      <c r="K182" s="35"/>
      <c r="L182" s="35"/>
      <c r="M182" s="39"/>
      <c r="N182" s="239"/>
      <c r="O182" s="82"/>
      <c r="P182" s="82"/>
      <c r="Q182" s="82"/>
      <c r="R182" s="82"/>
      <c r="S182" s="82"/>
      <c r="T182" s="82"/>
      <c r="U182" s="82"/>
      <c r="V182" s="82"/>
      <c r="W182" s="82"/>
      <c r="X182" s="83"/>
      <c r="AT182" s="13" t="s">
        <v>134</v>
      </c>
      <c r="AU182" s="13" t="s">
        <v>87</v>
      </c>
    </row>
    <row r="183" s="1" customFormat="1" ht="24" customHeight="1">
      <c r="B183" s="34"/>
      <c r="C183" s="223" t="s">
        <v>263</v>
      </c>
      <c r="D183" s="223" t="s">
        <v>127</v>
      </c>
      <c r="E183" s="224" t="s">
        <v>264</v>
      </c>
      <c r="F183" s="225" t="s">
        <v>265</v>
      </c>
      <c r="G183" s="226" t="s">
        <v>130</v>
      </c>
      <c r="H183" s="227">
        <v>1</v>
      </c>
      <c r="I183" s="228"/>
      <c r="J183" s="228"/>
      <c r="K183" s="229">
        <f>ROUND(P183*H183,2)</f>
        <v>0</v>
      </c>
      <c r="L183" s="225" t="s">
        <v>131</v>
      </c>
      <c r="M183" s="39"/>
      <c r="N183" s="230" t="s">
        <v>1</v>
      </c>
      <c r="O183" s="231" t="s">
        <v>42</v>
      </c>
      <c r="P183" s="232">
        <f>I183+J183</f>
        <v>0</v>
      </c>
      <c r="Q183" s="232">
        <f>ROUND(I183*H183,2)</f>
        <v>0</v>
      </c>
      <c r="R183" s="232">
        <f>ROUND(J183*H183,2)</f>
        <v>0</v>
      </c>
      <c r="S183" s="82"/>
      <c r="T183" s="233">
        <f>S183*H183</f>
        <v>0</v>
      </c>
      <c r="U183" s="233">
        <v>0</v>
      </c>
      <c r="V183" s="233">
        <f>U183*H183</f>
        <v>0</v>
      </c>
      <c r="W183" s="233">
        <v>0</v>
      </c>
      <c r="X183" s="234">
        <f>W183*H183</f>
        <v>0</v>
      </c>
      <c r="AR183" s="235" t="s">
        <v>132</v>
      </c>
      <c r="AT183" s="235" t="s">
        <v>127</v>
      </c>
      <c r="AU183" s="235" t="s">
        <v>87</v>
      </c>
      <c r="AY183" s="13" t="s">
        <v>124</v>
      </c>
      <c r="BE183" s="236">
        <f>IF(O183="základní",K183,0)</f>
        <v>0</v>
      </c>
      <c r="BF183" s="236">
        <f>IF(O183="snížená",K183,0)</f>
        <v>0</v>
      </c>
      <c r="BG183" s="236">
        <f>IF(O183="zákl. přenesená",K183,0)</f>
        <v>0</v>
      </c>
      <c r="BH183" s="236">
        <f>IF(O183="sníž. přenesená",K183,0)</f>
        <v>0</v>
      </c>
      <c r="BI183" s="236">
        <f>IF(O183="nulová",K183,0)</f>
        <v>0</v>
      </c>
      <c r="BJ183" s="13" t="s">
        <v>85</v>
      </c>
      <c r="BK183" s="236">
        <f>ROUND(P183*H183,2)</f>
        <v>0</v>
      </c>
      <c r="BL183" s="13" t="s">
        <v>132</v>
      </c>
      <c r="BM183" s="235" t="s">
        <v>266</v>
      </c>
    </row>
    <row r="184" s="1" customFormat="1">
      <c r="B184" s="34"/>
      <c r="C184" s="35"/>
      <c r="D184" s="237" t="s">
        <v>134</v>
      </c>
      <c r="E184" s="35"/>
      <c r="F184" s="238" t="s">
        <v>267</v>
      </c>
      <c r="G184" s="35"/>
      <c r="H184" s="35"/>
      <c r="I184" s="132"/>
      <c r="J184" s="132"/>
      <c r="K184" s="35"/>
      <c r="L184" s="35"/>
      <c r="M184" s="39"/>
      <c r="N184" s="239"/>
      <c r="O184" s="82"/>
      <c r="P184" s="82"/>
      <c r="Q184" s="82"/>
      <c r="R184" s="82"/>
      <c r="S184" s="82"/>
      <c r="T184" s="82"/>
      <c r="U184" s="82"/>
      <c r="V184" s="82"/>
      <c r="W184" s="82"/>
      <c r="X184" s="83"/>
      <c r="AT184" s="13" t="s">
        <v>134</v>
      </c>
      <c r="AU184" s="13" t="s">
        <v>87</v>
      </c>
    </row>
    <row r="185" s="1" customFormat="1" ht="24" customHeight="1">
      <c r="B185" s="34"/>
      <c r="C185" s="223" t="s">
        <v>268</v>
      </c>
      <c r="D185" s="223" t="s">
        <v>127</v>
      </c>
      <c r="E185" s="224" t="s">
        <v>269</v>
      </c>
      <c r="F185" s="225" t="s">
        <v>270</v>
      </c>
      <c r="G185" s="226" t="s">
        <v>130</v>
      </c>
      <c r="H185" s="227">
        <v>1</v>
      </c>
      <c r="I185" s="228"/>
      <c r="J185" s="228"/>
      <c r="K185" s="229">
        <f>ROUND(P185*H185,2)</f>
        <v>0</v>
      </c>
      <c r="L185" s="225" t="s">
        <v>131</v>
      </c>
      <c r="M185" s="39"/>
      <c r="N185" s="230" t="s">
        <v>1</v>
      </c>
      <c r="O185" s="231" t="s">
        <v>42</v>
      </c>
      <c r="P185" s="232">
        <f>I185+J185</f>
        <v>0</v>
      </c>
      <c r="Q185" s="232">
        <f>ROUND(I185*H185,2)</f>
        <v>0</v>
      </c>
      <c r="R185" s="232">
        <f>ROUND(J185*H185,2)</f>
        <v>0</v>
      </c>
      <c r="S185" s="82"/>
      <c r="T185" s="233">
        <f>S185*H185</f>
        <v>0</v>
      </c>
      <c r="U185" s="233">
        <v>0</v>
      </c>
      <c r="V185" s="233">
        <f>U185*H185</f>
        <v>0</v>
      </c>
      <c r="W185" s="233">
        <v>0</v>
      </c>
      <c r="X185" s="234">
        <f>W185*H185</f>
        <v>0</v>
      </c>
      <c r="AR185" s="235" t="s">
        <v>132</v>
      </c>
      <c r="AT185" s="235" t="s">
        <v>127</v>
      </c>
      <c r="AU185" s="235" t="s">
        <v>87</v>
      </c>
      <c r="AY185" s="13" t="s">
        <v>124</v>
      </c>
      <c r="BE185" s="236">
        <f>IF(O185="základní",K185,0)</f>
        <v>0</v>
      </c>
      <c r="BF185" s="236">
        <f>IF(O185="snížená",K185,0)</f>
        <v>0</v>
      </c>
      <c r="BG185" s="236">
        <f>IF(O185="zákl. přenesená",K185,0)</f>
        <v>0</v>
      </c>
      <c r="BH185" s="236">
        <f>IF(O185="sníž. přenesená",K185,0)</f>
        <v>0</v>
      </c>
      <c r="BI185" s="236">
        <f>IF(O185="nulová",K185,0)</f>
        <v>0</v>
      </c>
      <c r="BJ185" s="13" t="s">
        <v>85</v>
      </c>
      <c r="BK185" s="236">
        <f>ROUND(P185*H185,2)</f>
        <v>0</v>
      </c>
      <c r="BL185" s="13" t="s">
        <v>132</v>
      </c>
      <c r="BM185" s="235" t="s">
        <v>271</v>
      </c>
    </row>
    <row r="186" s="1" customFormat="1">
      <c r="B186" s="34"/>
      <c r="C186" s="35"/>
      <c r="D186" s="237" t="s">
        <v>134</v>
      </c>
      <c r="E186" s="35"/>
      <c r="F186" s="238" t="s">
        <v>270</v>
      </c>
      <c r="G186" s="35"/>
      <c r="H186" s="35"/>
      <c r="I186" s="132"/>
      <c r="J186" s="132"/>
      <c r="K186" s="35"/>
      <c r="L186" s="35"/>
      <c r="M186" s="39"/>
      <c r="N186" s="239"/>
      <c r="O186" s="82"/>
      <c r="P186" s="82"/>
      <c r="Q186" s="82"/>
      <c r="R186" s="82"/>
      <c r="S186" s="82"/>
      <c r="T186" s="82"/>
      <c r="U186" s="82"/>
      <c r="V186" s="82"/>
      <c r="W186" s="82"/>
      <c r="X186" s="83"/>
      <c r="AT186" s="13" t="s">
        <v>134</v>
      </c>
      <c r="AU186" s="13" t="s">
        <v>87</v>
      </c>
    </row>
    <row r="187" s="1" customFormat="1" ht="24" customHeight="1">
      <c r="B187" s="34"/>
      <c r="C187" s="223" t="s">
        <v>272</v>
      </c>
      <c r="D187" s="223" t="s">
        <v>127</v>
      </c>
      <c r="E187" s="224" t="s">
        <v>273</v>
      </c>
      <c r="F187" s="225" t="s">
        <v>274</v>
      </c>
      <c r="G187" s="226" t="s">
        <v>130</v>
      </c>
      <c r="H187" s="227">
        <v>1</v>
      </c>
      <c r="I187" s="228"/>
      <c r="J187" s="228"/>
      <c r="K187" s="229">
        <f>ROUND(P187*H187,2)</f>
        <v>0</v>
      </c>
      <c r="L187" s="225" t="s">
        <v>131</v>
      </c>
      <c r="M187" s="39"/>
      <c r="N187" s="230" t="s">
        <v>1</v>
      </c>
      <c r="O187" s="231" t="s">
        <v>42</v>
      </c>
      <c r="P187" s="232">
        <f>I187+J187</f>
        <v>0</v>
      </c>
      <c r="Q187" s="232">
        <f>ROUND(I187*H187,2)</f>
        <v>0</v>
      </c>
      <c r="R187" s="232">
        <f>ROUND(J187*H187,2)</f>
        <v>0</v>
      </c>
      <c r="S187" s="82"/>
      <c r="T187" s="233">
        <f>S187*H187</f>
        <v>0</v>
      </c>
      <c r="U187" s="233">
        <v>0</v>
      </c>
      <c r="V187" s="233">
        <f>U187*H187</f>
        <v>0</v>
      </c>
      <c r="W187" s="233">
        <v>0</v>
      </c>
      <c r="X187" s="234">
        <f>W187*H187</f>
        <v>0</v>
      </c>
      <c r="AR187" s="235" t="s">
        <v>132</v>
      </c>
      <c r="AT187" s="235" t="s">
        <v>127</v>
      </c>
      <c r="AU187" s="235" t="s">
        <v>87</v>
      </c>
      <c r="AY187" s="13" t="s">
        <v>124</v>
      </c>
      <c r="BE187" s="236">
        <f>IF(O187="základní",K187,0)</f>
        <v>0</v>
      </c>
      <c r="BF187" s="236">
        <f>IF(O187="snížená",K187,0)</f>
        <v>0</v>
      </c>
      <c r="BG187" s="236">
        <f>IF(O187="zákl. přenesená",K187,0)</f>
        <v>0</v>
      </c>
      <c r="BH187" s="236">
        <f>IF(O187="sníž. přenesená",K187,0)</f>
        <v>0</v>
      </c>
      <c r="BI187" s="236">
        <f>IF(O187="nulová",K187,0)</f>
        <v>0</v>
      </c>
      <c r="BJ187" s="13" t="s">
        <v>85</v>
      </c>
      <c r="BK187" s="236">
        <f>ROUND(P187*H187,2)</f>
        <v>0</v>
      </c>
      <c r="BL187" s="13" t="s">
        <v>132</v>
      </c>
      <c r="BM187" s="235" t="s">
        <v>275</v>
      </c>
    </row>
    <row r="188" s="1" customFormat="1">
      <c r="B188" s="34"/>
      <c r="C188" s="35"/>
      <c r="D188" s="237" t="s">
        <v>134</v>
      </c>
      <c r="E188" s="35"/>
      <c r="F188" s="238" t="s">
        <v>276</v>
      </c>
      <c r="G188" s="35"/>
      <c r="H188" s="35"/>
      <c r="I188" s="132"/>
      <c r="J188" s="132"/>
      <c r="K188" s="35"/>
      <c r="L188" s="35"/>
      <c r="M188" s="39"/>
      <c r="N188" s="239"/>
      <c r="O188" s="82"/>
      <c r="P188" s="82"/>
      <c r="Q188" s="82"/>
      <c r="R188" s="82"/>
      <c r="S188" s="82"/>
      <c r="T188" s="82"/>
      <c r="U188" s="82"/>
      <c r="V188" s="82"/>
      <c r="W188" s="82"/>
      <c r="X188" s="83"/>
      <c r="AT188" s="13" t="s">
        <v>134</v>
      </c>
      <c r="AU188" s="13" t="s">
        <v>87</v>
      </c>
    </row>
    <row r="189" s="1" customFormat="1" ht="24" customHeight="1">
      <c r="B189" s="34"/>
      <c r="C189" s="223" t="s">
        <v>277</v>
      </c>
      <c r="D189" s="223" t="s">
        <v>127</v>
      </c>
      <c r="E189" s="224" t="s">
        <v>278</v>
      </c>
      <c r="F189" s="225" t="s">
        <v>279</v>
      </c>
      <c r="G189" s="226" t="s">
        <v>130</v>
      </c>
      <c r="H189" s="227">
        <v>1</v>
      </c>
      <c r="I189" s="228"/>
      <c r="J189" s="228"/>
      <c r="K189" s="229">
        <f>ROUND(P189*H189,2)</f>
        <v>0</v>
      </c>
      <c r="L189" s="225" t="s">
        <v>131</v>
      </c>
      <c r="M189" s="39"/>
      <c r="N189" s="230" t="s">
        <v>1</v>
      </c>
      <c r="O189" s="231" t="s">
        <v>42</v>
      </c>
      <c r="P189" s="232">
        <f>I189+J189</f>
        <v>0</v>
      </c>
      <c r="Q189" s="232">
        <f>ROUND(I189*H189,2)</f>
        <v>0</v>
      </c>
      <c r="R189" s="232">
        <f>ROUND(J189*H189,2)</f>
        <v>0</v>
      </c>
      <c r="S189" s="82"/>
      <c r="T189" s="233">
        <f>S189*H189</f>
        <v>0</v>
      </c>
      <c r="U189" s="233">
        <v>0</v>
      </c>
      <c r="V189" s="233">
        <f>U189*H189</f>
        <v>0</v>
      </c>
      <c r="W189" s="233">
        <v>0</v>
      </c>
      <c r="X189" s="234">
        <f>W189*H189</f>
        <v>0</v>
      </c>
      <c r="AR189" s="235" t="s">
        <v>132</v>
      </c>
      <c r="AT189" s="235" t="s">
        <v>127</v>
      </c>
      <c r="AU189" s="235" t="s">
        <v>87</v>
      </c>
      <c r="AY189" s="13" t="s">
        <v>124</v>
      </c>
      <c r="BE189" s="236">
        <f>IF(O189="základní",K189,0)</f>
        <v>0</v>
      </c>
      <c r="BF189" s="236">
        <f>IF(O189="snížená",K189,0)</f>
        <v>0</v>
      </c>
      <c r="BG189" s="236">
        <f>IF(O189="zákl. přenesená",K189,0)</f>
        <v>0</v>
      </c>
      <c r="BH189" s="236">
        <f>IF(O189="sníž. přenesená",K189,0)</f>
        <v>0</v>
      </c>
      <c r="BI189" s="236">
        <f>IF(O189="nulová",K189,0)</f>
        <v>0</v>
      </c>
      <c r="BJ189" s="13" t="s">
        <v>85</v>
      </c>
      <c r="BK189" s="236">
        <f>ROUND(P189*H189,2)</f>
        <v>0</v>
      </c>
      <c r="BL189" s="13" t="s">
        <v>132</v>
      </c>
      <c r="BM189" s="235" t="s">
        <v>280</v>
      </c>
    </row>
    <row r="190" s="1" customFormat="1">
      <c r="B190" s="34"/>
      <c r="C190" s="35"/>
      <c r="D190" s="237" t="s">
        <v>134</v>
      </c>
      <c r="E190" s="35"/>
      <c r="F190" s="238" t="s">
        <v>281</v>
      </c>
      <c r="G190" s="35"/>
      <c r="H190" s="35"/>
      <c r="I190" s="132"/>
      <c r="J190" s="132"/>
      <c r="K190" s="35"/>
      <c r="L190" s="35"/>
      <c r="M190" s="39"/>
      <c r="N190" s="251"/>
      <c r="O190" s="252"/>
      <c r="P190" s="252"/>
      <c r="Q190" s="252"/>
      <c r="R190" s="252"/>
      <c r="S190" s="252"/>
      <c r="T190" s="252"/>
      <c r="U190" s="252"/>
      <c r="V190" s="252"/>
      <c r="W190" s="252"/>
      <c r="X190" s="253"/>
      <c r="AT190" s="13" t="s">
        <v>134</v>
      </c>
      <c r="AU190" s="13" t="s">
        <v>87</v>
      </c>
    </row>
    <row r="191" s="1" customFormat="1" ht="6.96" customHeight="1">
      <c r="B191" s="57"/>
      <c r="C191" s="58"/>
      <c r="D191" s="58"/>
      <c r="E191" s="58"/>
      <c r="F191" s="58"/>
      <c r="G191" s="58"/>
      <c r="H191" s="58"/>
      <c r="I191" s="169"/>
      <c r="J191" s="169"/>
      <c r="K191" s="58"/>
      <c r="L191" s="58"/>
      <c r="M191" s="39"/>
    </row>
  </sheetData>
  <sheetProtection sheet="1" autoFilter="0" formatColumns="0" formatRows="0" objects="1" scenarios="1" spinCount="100000" saltValue="U1Nl3QqT3NxgrNRpAtp+b36cYNnwY6UdW3jmXOqQ4GeG0OvN//OH3PhZ1ITF+AefPl/3D9ZEeFYOicbCxFpjCA==" hashValue="01lf2WubBNZPrwkSiTlU/3HPecLnbk5u93QM/W9e5U96/EOQwK3b9avHnzaWY+kI6UV5m02CIYw9kSgPs9SYnQ==" algorithmName="SHA-512" password="CC35"/>
  <autoFilter ref="C116:L190"/>
  <mergeCells count="9">
    <mergeCell ref="E7:H7"/>
    <mergeCell ref="E9:H9"/>
    <mergeCell ref="E18:H18"/>
    <mergeCell ref="E27:H27"/>
    <mergeCell ref="E84:H84"/>
    <mergeCell ref="E86:H86"/>
    <mergeCell ref="E107:H107"/>
    <mergeCell ref="E109:H10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Gorbačov Alexandr</dc:creator>
  <cp:lastModifiedBy>Gorbačov Alexandr</cp:lastModifiedBy>
  <dcterms:created xsi:type="dcterms:W3CDTF">2019-06-25T12:50:50Z</dcterms:created>
  <dcterms:modified xsi:type="dcterms:W3CDTF">2019-06-25T12:50:51Z</dcterms:modified>
</cp:coreProperties>
</file>